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7400" windowHeight="8250" activeTab="0"/>
  </bookViews>
  <sheets>
    <sheet name="Bang can doi ke toan" sheetId="1" r:id="rId1"/>
    <sheet name="Bao cao KQKD" sheetId="2" r:id="rId2"/>
    <sheet name="BC luu chuyen tien te" sheetId="3" r:id="rId3"/>
    <sheet name="Thuyet minh bao cao" sheetId="4" r:id="rId4"/>
  </sheets>
  <externalReferences>
    <externalReference r:id="rId7"/>
    <externalReference r:id="rId8"/>
    <externalReference r:id="rId9"/>
  </externalReferences>
  <definedNames>
    <definedName name="_Order1" hidden="1">255</definedName>
    <definedName name="_Order2" hidden="1">255</definedName>
    <definedName name="AS2DocOpenMode" hidden="1">"AS2DocumentEdit"</definedName>
    <definedName name="Cam_ket_TSCD" hidden="1">'[1]Thong_tin'!$D$50</definedName>
    <definedName name="Cam_ket_TSCD_E" hidden="1">'[1]Thong_tin'!$E$50</definedName>
    <definedName name="CanCu_XD_TThue_E" hidden="1">'[1]Thong_tin'!$E$53</definedName>
    <definedName name="CanCu_XD_TThue_V" hidden="1">'[1]Thong_tin'!$D$53</definedName>
    <definedName name="CDKT" hidden="1">#REF!</definedName>
    <definedName name="Chuc_Danh_BGD_E" hidden="1">'[1]Thong_tin'!$E$22</definedName>
    <definedName name="Chuc_Danh_BGD_V" hidden="1">'[1]Thong_tin'!$D$22</definedName>
    <definedName name="ChucDanh_DDCTKToan_E" hidden="1">'[1]Thong_tin'!$E$37</definedName>
    <definedName name="ChucDanh_DDCTKToan_V" hidden="1">'[1]Thong_tin'!$D$37</definedName>
    <definedName name="ChucDanh_KTT_E" hidden="1">'[1]Thong_tin'!$E$27</definedName>
    <definedName name="ChucDanh_KTT_V" hidden="1">'[1]Thong_tin'!$D$27</definedName>
    <definedName name="ChucDanh_NguoiLap_E" hidden="1">'[1]Thong_tin'!$E$25</definedName>
    <definedName name="ChucDanh_NguoiLap_V" hidden="1">'[1]Thong_tin'!$D$25</definedName>
    <definedName name="ChucDanh_ThuTruong_E" hidden="1">'[1]Thong_tin'!$E$29</definedName>
    <definedName name="ChucDanh_ThuTruong_V" hidden="1">'[1]Thong_tin'!$D$29</definedName>
    <definedName name="ChungChi_DDCTKToan_E" hidden="1">'[1]Thong_tin'!$E$39</definedName>
    <definedName name="ChungChi_DDCTKToan_V" hidden="1">'[1]Thong_tin'!$D$39</definedName>
    <definedName name="ChungChi_KTV_E" hidden="1">'[1]Thong_tin'!$E$41</definedName>
    <definedName name="ChungChi_KTV_V" hidden="1">'[1]Thong_tin'!$D$41</definedName>
    <definedName name="codeTitle" hidden="1">#REF!</definedName>
    <definedName name="CPBQ_KN" hidden="1">'[1]Thong_tin'!$D$58</definedName>
    <definedName name="CPBQ_KT" hidden="1">'[1]Thong_tin'!$D$59</definedName>
    <definedName name="CT_LCGT" hidden="1">OFFSET('[1]CT_LCGT'!$D$4,1,0,COUNTA('[1]CT_LCGT'!$A:$A)-COUNTA('[1]CT_LCGT'!$A$1:$A$4),4)</definedName>
    <definedName name="CT_LCTT" hidden="1">'[1]CT_LCTT'!$AK$1:$BE$2</definedName>
    <definedName name="CT_TMinh" hidden="1">#REF!</definedName>
    <definedName name="Data" hidden="1">INDIRECT('[1]Du_lieu'!$I$1)</definedName>
    <definedName name="data_DieuChinh" hidden="1">#REF!</definedName>
    <definedName name="Dem_TMCode" hidden="1">COUNTA(OFFSET('[1]DM'!$N$3,0,IF(ISNA(MATCH(#REF!,TDe_TMCode,0)),0,MATCH(#REF!,TDe_TMCode,0)),50,1))</definedName>
    <definedName name="Dia_Chi_Congty_E" hidden="1">'[1]Thong_tin'!$E$11</definedName>
    <definedName name="Dia_Chi_Congty_V" hidden="1">'[1]Thong_tin'!$D$11</definedName>
    <definedName name="Dk_1cot" hidden="1">'Bao cao KQKD'!#REF!</definedName>
    <definedName name="DM_ChiTieu" hidden="1">'[1]DM'!$H$3:$I$117</definedName>
    <definedName name="DM_ChiTieu1" hidden="1">'[1]DM'!$H$3:$H$117</definedName>
    <definedName name="DM_DonVi" hidden="1">#REF!</definedName>
    <definedName name="DM_KyHieu" hidden="1">'[1]DM'!$F$3:$F$6</definedName>
    <definedName name="DM_LoaiButToan" hidden="1">'[1]DM'!$M$3:$M$4</definedName>
    <definedName name="DM_MaTK" hidden="1">OFFSET('[1]DM'!$D$2,1,0,IF(COUNTA('[1]DM'!$D$3:$D$1000)=0,1,COUNTA('[1]DM'!$D$3:$D$1000)),1)</definedName>
    <definedName name="DM_TK" hidden="1">OFFSET(#REF!,1,0,COUNTA(#REF!),7)</definedName>
    <definedName name="DM_TK2" hidden="1">OFFSET(#REF!,1,0,COUNTA(#REF!),6)</definedName>
    <definedName name="DM_TMCode" hidden="1">OFFSET('[1]DM'!$N$3,0,IF(ISNA(MATCH(#REF!,TDe_TMCode,0)),0,MATCH(#REF!,TDe_TMCode,0)),Dem_TMCode,1)</definedName>
    <definedName name="DM_TMCode_TSCDHH" hidden="1">OFFSET('[1]DM'!$O$2,1,0,IF(COUNTA('[1]DM'!$O$3:$O$33)=0,1,COUNTA('[1]DM'!$D$3:$O$33)),1)</definedName>
    <definedName name="DM_TMCode_TSCDTTC" hidden="1">OFFSET('[1]DM'!$AA$2,1,0,IF(COUNTA('[1]DM'!$AA$3:$AA$33)=0,1,COUNTA('[1]DM'!$AA$3:$AA$33)),1)</definedName>
    <definedName name="DM_TMCode_TSCDVH" hidden="1">OFFSET('[1]DM'!$AM$2,1,0,IF(COUNTA('[1]DM'!$AM$3:$AM$33)=0,1,COUNTA('[1]DM'!$AM$3:$AM$33)),1)</definedName>
    <definedName name="DM_TMCode_VCSH" hidden="1">OFFSET('[1]DM'!$BA$2,1,0,IF(COUNTA('[1]DM'!$BA$3:$BA$33)=0,1,COUNTA('[1]DM'!$BA$3:$BA$33)),1)</definedName>
    <definedName name="DM_YKien" hidden="1">'[1]DM'!$B$3:$B$4</definedName>
    <definedName name="Don_Vi_Tinh_E" hidden="1">'[1]Thong_tin'!$E$20</definedName>
    <definedName name="Don_Vi_Tinh_V" hidden="1">'[1]Thong_tin'!$D$20</definedName>
    <definedName name="End_Page" hidden="1">#REF!</definedName>
    <definedName name="f_Cap" hidden="1">IF(ISBLANK(CT_TMinh),0,IF(CT_TMinh="270",4,IF(CT_TMinh="440",5,IF(RIGHT(CT_TMinh,2)="00",1,IF(RIGHT(CT_TMinh,1)="0",2,3)))))</definedName>
    <definedName name="fml_CDKT_NN_DcCo" hidden="1">SUMIF(NN_CDCo,#REF!,NN_SoDieuChinh)</definedName>
    <definedName name="fml_CDKT_NN_DcNo" hidden="1">SUMIF(NN_CDNo,#REF!,NN_SoDieuChinh)</definedName>
    <definedName name="fml_CDKT_NT_DcCo" hidden="1">SUMIF(NT_CDCo,#REF!,NT_SoDieuChinh)</definedName>
    <definedName name="fml_CDKT_NT_DcNo" hidden="1">SUMIF(NT_CDNo,#REF!,NT_SoDieuChinh)</definedName>
    <definedName name="fml_ChuoiDK" hidden="1">IF(ISERROR(FIND("*",'[1]CT_LCTT'!#REF!&amp;"-"&amp;'[1]CT_LCTT'!#REF!)),'[1]CT_LCTT'!#REF!&amp;"-"&amp;'[1]CT_LCTT'!#REF!,REPLACE('[1]CT_LCTT'!#REF!&amp;"-"&amp;'[1]CT_LCTT'!#REF!,FIND("*",'[1]CT_LCTT'!#REF!&amp;"-"&amp;'[1]CT_LCTT'!#REF!),1,""))</definedName>
    <definedName name="fml_DoRongCT" hidden="1">LEN(CT_TMinh)</definedName>
    <definedName name="fml_KQKD_NN_DcCo" hidden="1">SUMIF(NN_KQCo,#REF!,NN_SoDieuChinh)</definedName>
    <definedName name="fml_KQKD_NN_DcNo" hidden="1">SUMIF(NN_KQNo,#REF!,NN_SoDieuChinh)</definedName>
    <definedName name="fml_KQKD_NT_DcCo" hidden="1">SUMIF(NT_KQCo,#REF!,NT_SoDieuChinh)</definedName>
    <definedName name="fml_KQKD_NT_DcNo" hidden="1">SUMIF(NT_KQNo,#REF!,NT_SoDieuChinh)</definedName>
    <definedName name="fml_LCTT_KN" localSheetId="2" hidden="1">IF(ISBLANK('BC luu chuyen tien te'!$A1),0,VLOOKUP('BC luu chuyen tien te'!$A1,LCTT,MATCH('BC luu chuyen tien te'!#REF!,subTitle,0),0))</definedName>
    <definedName name="fml_LCTT_KT" hidden="1">IF(ISBLANK('BC luu chuyen tien te'!$A1),0,VLOOKUP('BC luu chuyen tien te'!$A1,LCTT,MATCH('BC luu chuyen tien te'!#REF!,subTitle,0),0))</definedName>
    <definedName name="fml_LCTT_NN_DcCo" hidden="1">SUMIF(NN_DCCo,#REF!,NN_SoDieuChinh)</definedName>
    <definedName name="fml_LCTT_NN_DcNo" hidden="1">SUMIF(NN_DCNo,#REF!,NN_SoDieuChinh)</definedName>
    <definedName name="fml_LCTT_NT_DcCo" hidden="1">SUMIF(NT_DCCo,#REF!,NT_SoDieuChinh)</definedName>
    <definedName name="fml_LCTT_NT_DcNo" hidden="1">SUMIF(NT_DCNo,#REF!,NT_SoDieuChinh)</definedName>
    <definedName name="fml_STT" hidden="1">SUBTOTAL(103,'Thuyet minh bao cao'!$B2:$B5)</definedName>
    <definedName name="fml_TmChiTieu_CDKT" hidden="1">IF(OR(ISNA(VLOOKUP(#REF!,fml_TMChiTieu_CDKT_VungDk,1,0))=FALSE,ISNA(VLOOKUP(#REF!,fml_TMChiTieu_CDKT_VungDk,1,0))=FALSE),1,0)</definedName>
    <definedName name="fml_TmChiTieu_CDKT_DB" hidden="1">IF(OR(ISNA(VLOOKUP(#REF!,fml_TMChiTieu_CDKT_VungDkDB,1,0))=FALSE,ISNA(VLOOKUP(#REF!,fml_TMChiTieu_CDKT_VungDkDB,1,0))=FALSE),1,0)</definedName>
    <definedName name="fml_TMChiTieu_CDKT_VungDk" hidden="1">IF(f_Cap=1,IF(LEFT(TongHop_MaChiTieu,f_Cap)=LEFT(CT_TMinh,f_Cap),TongHop_MaTK,0),IF(f_Cap=2,IF(LEFT(TongHop_MaChiTieu,f_Cap)=LEFT(CT_TMinh,f_Cap),TongHop_MaTK,0),IF(f_Cap=3,IF(LEFT(TongHop_MaChiTieu,f_Cap)=LEFT(CT_TMinh,f_Cap),TongHop_MaTK,0),0)))</definedName>
    <definedName name="fml_TMChiTieu_CDKT_VungDkDB" hidden="1">IF(f_Cap=4,IF(AND(VALUE(LEFT(TongHop_MaChiTieu,3))&gt;100,VALUE(LEFT(TongHop_MaChiTieu,3))&lt;270),TongHop_MaTK,0),IF(f_Cap=5,IF(AND(VALUE(LEFT(TongHop_MaChiTieu,3))&gt;300,VALUE(LEFT(TongHop_MaChiTieu,3))&lt;440),TongHop_MaTK,0),0))</definedName>
    <definedName name="fml_TMChiTieu_KQKD" hidden="1">IF(OR(LEN(#REF!)&gt;0,LEN(#REF!)&gt;0),IF(OR(ISNA(VLOOKUP(#REF!,IF(LEFT(TongHop_MaChiTieu3,2)=CT_TMinh,TongHop_MaTK3,0),1,0))=FALSE,ISNA(VLOOKUP(#REF!,IF(LEFT(TongHop_MaChiTieu3,2)=CT_TMinh,TongHop_MaTK3,0),1,0))=FALSE),1,0),0)</definedName>
    <definedName name="fml2_LCGT_KN" hidden="1">IF(ISBLANK('BC luu chuyen tien te'!$A1),0,IF(ISERROR(VLOOKUP('BC luu chuyen tien te'!$A1,CT_LCGT,4,0)),0,VLOOKUP('BC luu chuyen tien te'!$A1,CT_LCGT,4,0)))</definedName>
    <definedName name="fml2_LCTT_KN" hidden="1">IF(ISBLANK('[1]LCGT'!$A1),0,VLOOKUP('[1]LCGT'!$A1,LCTT,MATCH("6",subTitle,0),0))</definedName>
    <definedName name="get_LCTT_KN" hidden="1">IF(ISBLANK(#REF!),0,IF(ISNA(HLOOKUP(#REF!,CT_LCTT,2,0)),0,HLOOKUP(#REF!,CT_LCTT,2,0)))</definedName>
    <definedName name="GiaTriTP_2_CP" hidden="1">'[1]Thong_tin'!$D$55</definedName>
    <definedName name="GTCL_TSCD_TCHAP" hidden="1">'[1]Thong_tin'!$D$47</definedName>
    <definedName name="GtriHTK_HoanNhapDP" hidden="1">'[1]Thong_tin'!$D$46</definedName>
    <definedName name="GtriHTK_TheChap" hidden="1">'[1]Thong_tin'!$D$45</definedName>
    <definedName name="KHDau" hidden="1">'[1]CT_LCTT'!$A$1:$A$2</definedName>
    <definedName name="KHMa" hidden="1">#REF!</definedName>
    <definedName name="Kieu_chan_ky" hidden="1">'[1]Thong_tin'!$D$31</definedName>
    <definedName name="Kinh_Gui_E" hidden="1">'[1]Thong_tin'!$E$34</definedName>
    <definedName name="Kinh_Gui_V" hidden="1">'[1]Thong_tin'!$D$34</definedName>
    <definedName name="KN_1111" hidden="1">#REF!</definedName>
    <definedName name="KN_1112" hidden="1">#REF!</definedName>
    <definedName name="KN_1113" hidden="1">#REF!</definedName>
    <definedName name="KN_1121" hidden="1">#REF!</definedName>
    <definedName name="KN_1122" hidden="1">#REF!</definedName>
    <definedName name="KN_1123" hidden="1">#REF!</definedName>
    <definedName name="KN_1131" hidden="1">#REF!</definedName>
    <definedName name="KN_1132" hidden="1">#REF!</definedName>
    <definedName name="KN_1211" hidden="1">#REF!</definedName>
    <definedName name="KN_1212" hidden="1">#REF!</definedName>
    <definedName name="KN_121t" hidden="1">#REF!</definedName>
    <definedName name="KN_1281" hidden="1">#REF!</definedName>
    <definedName name="KN_1288" hidden="1">#REF!</definedName>
    <definedName name="KN_128t" hidden="1">#REF!</definedName>
    <definedName name="KN_129" hidden="1">#REF!</definedName>
    <definedName name="KN_1361bd" hidden="1">#REF!</definedName>
    <definedName name="KN_1368ad" hidden="1">#REF!</definedName>
    <definedName name="KN_1368ad1" hidden="1">#REF!</definedName>
    <definedName name="KN_1368bd" hidden="1">#REF!</definedName>
    <definedName name="KN_1368bd1" hidden="1">#REF!</definedName>
    <definedName name="KN_1381" hidden="1">#REF!</definedName>
    <definedName name="KN_1385ad" hidden="1">#REF!</definedName>
    <definedName name="KN_1385an" hidden="1">#REF!</definedName>
    <definedName name="KN_1385bn" hidden="1">#REF!</definedName>
    <definedName name="KN_1388a1" hidden="1">#REF!</definedName>
    <definedName name="KN_1388ad" hidden="1">#REF!</definedName>
    <definedName name="KN_1388ad1" hidden="1">#REF!</definedName>
    <definedName name="KN_1388ad2" hidden="1">#REF!</definedName>
    <definedName name="KN_1388an" hidden="1">#REF!</definedName>
    <definedName name="KN_1388b1" hidden="1">#REF!</definedName>
    <definedName name="KN_1388bn" hidden="1">#REF!</definedName>
    <definedName name="KN_139d" hidden="1">#REF!</definedName>
    <definedName name="KN_139n" hidden="1">#REF!</definedName>
    <definedName name="KN_141a" hidden="1">#REF!</definedName>
    <definedName name="KN_141b" hidden="1">#REF!</definedName>
    <definedName name="KN_144" hidden="1">#REF!</definedName>
    <definedName name="KN_151" hidden="1">#REF!</definedName>
    <definedName name="KN_152" hidden="1">#REF!</definedName>
    <definedName name="KN_153" hidden="1">#REF!</definedName>
    <definedName name="KN_154" hidden="1">#REF!</definedName>
    <definedName name="KN_155" hidden="1">#REF!</definedName>
    <definedName name="KN_1561" hidden="1">#REF!</definedName>
    <definedName name="KN_1562" hidden="1">#REF!</definedName>
    <definedName name="KN_1567" hidden="1">#REF!</definedName>
    <definedName name="KN_157" hidden="1">#REF!</definedName>
    <definedName name="KN_158" hidden="1">#REF!</definedName>
    <definedName name="KN_159" hidden="1">#REF!</definedName>
    <definedName name="KN_2111" hidden="1">#REF!</definedName>
    <definedName name="KN_2112" hidden="1">#REF!</definedName>
    <definedName name="KN_2113" hidden="1">#REF!</definedName>
    <definedName name="KN_2114" hidden="1">#REF!</definedName>
    <definedName name="KN_2115" hidden="1">#REF!</definedName>
    <definedName name="KN_2118" hidden="1">#REF!</definedName>
    <definedName name="KN_2121" hidden="1">#REF!</definedName>
    <definedName name="KN_2122" hidden="1">#REF!</definedName>
    <definedName name="KN_2123" hidden="1">#REF!</definedName>
    <definedName name="KN_2124" hidden="1">#REF!</definedName>
    <definedName name="KN_2125" hidden="1">#REF!</definedName>
    <definedName name="KN_2128" hidden="1">#REF!</definedName>
    <definedName name="KN_2131" hidden="1">#REF!</definedName>
    <definedName name="KN_2132" hidden="1">#REF!</definedName>
    <definedName name="KN_2133" hidden="1">#REF!</definedName>
    <definedName name="KN_2134" hidden="1">#REF!</definedName>
    <definedName name="KN_2135" hidden="1">#REF!</definedName>
    <definedName name="KN_2136" hidden="1">#REF!</definedName>
    <definedName name="KN_2138" hidden="1">#REF!</definedName>
    <definedName name="KN_21411" hidden="1">#REF!</definedName>
    <definedName name="KN_21412" hidden="1">#REF!</definedName>
    <definedName name="KN_21413" hidden="1">#REF!</definedName>
    <definedName name="KN_21414" hidden="1">#REF!</definedName>
    <definedName name="KN_21415" hidden="1">#REF!</definedName>
    <definedName name="KN_21418" hidden="1">#REF!</definedName>
    <definedName name="KN_21421" hidden="1">#REF!</definedName>
    <definedName name="KN_21422" hidden="1">#REF!</definedName>
    <definedName name="KN_21423" hidden="1">#REF!</definedName>
    <definedName name="KN_21424" hidden="1">#REF!</definedName>
    <definedName name="KN_21425" hidden="1">#REF!</definedName>
    <definedName name="KN_21428" hidden="1">#REF!</definedName>
    <definedName name="KN_21431" hidden="1">#REF!</definedName>
    <definedName name="KN_21432" hidden="1">#REF!</definedName>
    <definedName name="KN_21433" hidden="1">#REF!</definedName>
    <definedName name="KN_21434" hidden="1">#REF!</definedName>
    <definedName name="KN_21435" hidden="1">#REF!</definedName>
    <definedName name="KN_21436" hidden="1">#REF!</definedName>
    <definedName name="KN_21438" hidden="1">#REF!</definedName>
    <definedName name="KN_2147" hidden="1">#REF!</definedName>
    <definedName name="KN_217" hidden="1">#REF!</definedName>
    <definedName name="KN_221" hidden="1">#REF!</definedName>
    <definedName name="KN_222" hidden="1">#REF!</definedName>
    <definedName name="KN_223" hidden="1">#REF!</definedName>
    <definedName name="KN_2281" hidden="1">#REF!</definedName>
    <definedName name="KN_22821" hidden="1">#REF!</definedName>
    <definedName name="KN_22822" hidden="1">#REF!</definedName>
    <definedName name="KN_22881" hidden="1">#REF!</definedName>
    <definedName name="KN_22882" hidden="1">#REF!</definedName>
    <definedName name="KN_229" hidden="1">#REF!</definedName>
    <definedName name="KN_2411" hidden="1">#REF!</definedName>
    <definedName name="KN_2412" hidden="1">#REF!</definedName>
    <definedName name="KN_2413" hidden="1">#REF!</definedName>
    <definedName name="KN_2420" hidden="1">#REF!</definedName>
    <definedName name="KN_2421" hidden="1">#REF!</definedName>
    <definedName name="KN_2422" hidden="1">#REF!</definedName>
    <definedName name="KN_2423" hidden="1">#REF!</definedName>
    <definedName name="KN_2424" hidden="1">#REF!</definedName>
    <definedName name="KN_2425" hidden="1">#REF!</definedName>
    <definedName name="KN_2426" hidden="1">#REF!</definedName>
    <definedName name="KN_2427" hidden="1">#REF!</definedName>
    <definedName name="KN_2428" hidden="1">#REF!</definedName>
    <definedName name="KN_2429" hidden="1">#REF!</definedName>
    <definedName name="KN_2431" hidden="1">#REF!</definedName>
    <definedName name="KN_2432" hidden="1">#REF!</definedName>
    <definedName name="KN_2433" hidden="1">#REF!</definedName>
    <definedName name="KN_2434" hidden="1">#REF!</definedName>
    <definedName name="KN_244" hidden="1">#REF!</definedName>
    <definedName name="KN_3111" hidden="1">#REF!</definedName>
    <definedName name="KN_3112" hidden="1">#REF!</definedName>
    <definedName name="KN_315" hidden="1">#REF!</definedName>
    <definedName name="KN_331ad" hidden="1">#REF!</definedName>
    <definedName name="KN_33311a" hidden="1">#REF!</definedName>
    <definedName name="KN_33311b" hidden="1">#REF!</definedName>
    <definedName name="KN_33312a" hidden="1">#REF!</definedName>
    <definedName name="KN_33312b" hidden="1">#REF!</definedName>
    <definedName name="KN_3332a" hidden="1">#REF!</definedName>
    <definedName name="KN_3332b" hidden="1">#REF!</definedName>
    <definedName name="KN_3333a" hidden="1">#REF!</definedName>
    <definedName name="KN_3333b" hidden="1">#REF!</definedName>
    <definedName name="KN_3334a" hidden="1">#REF!</definedName>
    <definedName name="KN_3334b" hidden="1">#REF!</definedName>
    <definedName name="KN_3335a" hidden="1">#REF!</definedName>
    <definedName name="KN_3335b" hidden="1">#REF!</definedName>
    <definedName name="KN_3336a" hidden="1">#REF!</definedName>
    <definedName name="KN_3336b" hidden="1">#REF!</definedName>
    <definedName name="KN_3337a" hidden="1">#REF!</definedName>
    <definedName name="KN_3337b" hidden="1">#REF!</definedName>
    <definedName name="KN_3338a" hidden="1">#REF!</definedName>
    <definedName name="KN_3338b" hidden="1">#REF!</definedName>
    <definedName name="KN_3339a1" hidden="1">#REF!</definedName>
    <definedName name="KN_3339a2" hidden="1">#REF!</definedName>
    <definedName name="KN_3339b1" hidden="1">#REF!</definedName>
    <definedName name="KN_3339b2" hidden="1">#REF!</definedName>
    <definedName name="KN_3341a" hidden="1">#REF!</definedName>
    <definedName name="KN_3348a" hidden="1">#REF!</definedName>
    <definedName name="KN_3351" hidden="1">#REF!</definedName>
    <definedName name="KN_3352" hidden="1">#REF!</definedName>
    <definedName name="KN_3353" hidden="1">#REF!</definedName>
    <definedName name="KN_3354" hidden="1">#REF!</definedName>
    <definedName name="KN_3355" hidden="1">#REF!</definedName>
    <definedName name="KN_336ad1" hidden="1">#REF!</definedName>
    <definedName name="KN_336ad2" hidden="1">#REF!</definedName>
    <definedName name="KN_336ad3" hidden="1">#REF!</definedName>
    <definedName name="KN_336bd1" hidden="1">#REF!</definedName>
    <definedName name="KN_336bd2" hidden="1">#REF!</definedName>
    <definedName name="KN_336bd3" hidden="1">#REF!</definedName>
    <definedName name="KN_3381" hidden="1">#REF!</definedName>
    <definedName name="KN_3382a" hidden="1">#REF!</definedName>
    <definedName name="KN_3382b" hidden="1">#REF!</definedName>
    <definedName name="KN_3383a" hidden="1">#REF!</definedName>
    <definedName name="KN_3383b" hidden="1">#REF!</definedName>
    <definedName name="KN_3384a" hidden="1">#REF!</definedName>
    <definedName name="KN_3384b" hidden="1">#REF!</definedName>
    <definedName name="KN_3385a" hidden="1">#REF!</definedName>
    <definedName name="KN_3385b" hidden="1">#REF!</definedName>
    <definedName name="KN_3386a" hidden="1">#REF!</definedName>
    <definedName name="KN_3386b" hidden="1">#REF!</definedName>
    <definedName name="KN_3387ad" hidden="1">#REF!</definedName>
    <definedName name="KN_3387an" hidden="1">#REF!</definedName>
    <definedName name="KN_3388a1" hidden="1">#REF!</definedName>
    <definedName name="KN_3388a2" hidden="1">#REF!</definedName>
    <definedName name="KN_3388ad" hidden="1">#REF!</definedName>
    <definedName name="KN_3388an" hidden="1">#REF!</definedName>
    <definedName name="KN_3388b1" hidden="1">#REF!</definedName>
    <definedName name="KN_3388b2" hidden="1">#REF!</definedName>
    <definedName name="KN_3388bn" hidden="1">#REF!</definedName>
    <definedName name="KN_3389a" hidden="1">#REF!</definedName>
    <definedName name="KN_3389b" hidden="1">#REF!</definedName>
    <definedName name="KN_3411" hidden="1">#REF!</definedName>
    <definedName name="KN_3412" hidden="1">#REF!</definedName>
    <definedName name="KN_3421" hidden="1">#REF!</definedName>
    <definedName name="KN_3422" hidden="1">#REF!</definedName>
    <definedName name="KN_3431" hidden="1">#REF!</definedName>
    <definedName name="KN_3432" hidden="1">#REF!</definedName>
    <definedName name="KN_3433" hidden="1">#REF!</definedName>
    <definedName name="KN_3471" hidden="1">#REF!</definedName>
    <definedName name="KN_3472" hidden="1">#REF!</definedName>
    <definedName name="KN_3561" hidden="1">#REF!</definedName>
    <definedName name="KN_3562" hidden="1">#REF!</definedName>
    <definedName name="KN_4111" hidden="1">#REF!</definedName>
    <definedName name="KN_4112" hidden="1">#REF!</definedName>
    <definedName name="KN_4118" hidden="1">#REF!</definedName>
    <definedName name="KN_412" hidden="1">#REF!</definedName>
    <definedName name="KN_4131" hidden="1">#REF!</definedName>
    <definedName name="KN_4132" hidden="1">#REF!</definedName>
    <definedName name="KN_414" hidden="1">#REF!</definedName>
    <definedName name="KN_415" hidden="1">#REF!</definedName>
    <definedName name="KN_418" hidden="1">#REF!</definedName>
    <definedName name="KN_419" hidden="1">#REF!</definedName>
    <definedName name="KN_4211" hidden="1">#REF!</definedName>
    <definedName name="KN_4212" hidden="1">#REF!</definedName>
    <definedName name="KN_441" hidden="1">#REF!</definedName>
    <definedName name="KN_5111" hidden="1">#REF!</definedName>
    <definedName name="KN_5112" hidden="1">#REF!</definedName>
    <definedName name="KN_5113" hidden="1">#REF!</definedName>
    <definedName name="KN_5114" hidden="1">#REF!</definedName>
    <definedName name="KN_5117" hidden="1">#REF!</definedName>
    <definedName name="KN_5118" hidden="1">#REF!</definedName>
    <definedName name="KN_5119" hidden="1">#REF!</definedName>
    <definedName name="KN_5121" hidden="1">#REF!</definedName>
    <definedName name="KN_5122" hidden="1">#REF!</definedName>
    <definedName name="KN_5123" hidden="1">#REF!</definedName>
    <definedName name="KN_5124" hidden="1">#REF!</definedName>
    <definedName name="KN_5127" hidden="1">#REF!</definedName>
    <definedName name="KN_5128" hidden="1">#REF!</definedName>
    <definedName name="KN_5129" hidden="1">#REF!</definedName>
    <definedName name="KN_5151" hidden="1">#REF!</definedName>
    <definedName name="KN_5152" hidden="1">#REF!</definedName>
    <definedName name="KN_5153" hidden="1">#REF!</definedName>
    <definedName name="KN_5154" hidden="1">#REF!</definedName>
    <definedName name="KN_5155" hidden="1">#REF!</definedName>
    <definedName name="KN_5156" hidden="1">#REF!</definedName>
    <definedName name="KN_5157" hidden="1">#REF!</definedName>
    <definedName name="KN_5158" hidden="1">#REF!</definedName>
    <definedName name="KN_521" hidden="1">#REF!</definedName>
    <definedName name="KN_531" hidden="1">#REF!</definedName>
    <definedName name="KN_532" hidden="1">#REF!</definedName>
    <definedName name="KN_6321" hidden="1">#REF!</definedName>
    <definedName name="KN_6322" hidden="1">#REF!</definedName>
    <definedName name="KN_6323" hidden="1">#REF!</definedName>
    <definedName name="KN_6324" hidden="1">#REF!</definedName>
    <definedName name="KN_6325" hidden="1">#REF!</definedName>
    <definedName name="KN_6326" hidden="1">#REF!</definedName>
    <definedName name="KN_6327" hidden="1">#REF!</definedName>
    <definedName name="KN_6328" hidden="1">#REF!</definedName>
    <definedName name="KN_6329" hidden="1">#REF!</definedName>
    <definedName name="KN_6351" hidden="1">#REF!</definedName>
    <definedName name="KN_6352" hidden="1">#REF!</definedName>
    <definedName name="KN_6353" hidden="1">#REF!</definedName>
    <definedName name="KN_6354" hidden="1">#REF!</definedName>
    <definedName name="KN_6355" hidden="1">#REF!</definedName>
    <definedName name="KN_6356" hidden="1">#REF!</definedName>
    <definedName name="KN_6357" hidden="1">#REF!</definedName>
    <definedName name="KN_6358" hidden="1">#REF!</definedName>
    <definedName name="KN_82111" hidden="1">#REF!</definedName>
    <definedName name="KN_82112" hidden="1">#REF!</definedName>
    <definedName name="KN_82121" hidden="1">#REF!</definedName>
    <definedName name="KN_82122" hidden="1">#REF!</definedName>
    <definedName name="KN_82123" hidden="1">#REF!</definedName>
    <definedName name="KN_82124" hidden="1">#REF!</definedName>
    <definedName name="KN_82125" hidden="1">#REF!</definedName>
    <definedName name="KN_CT01" hidden="1">#REF!</definedName>
    <definedName name="KN_CT02" hidden="1">#REF!</definedName>
    <definedName name="KN_CT10" hidden="1">#REF!</definedName>
    <definedName name="KN_CT100" hidden="1">#REF!</definedName>
    <definedName name="KN_CT11" hidden="1">#REF!</definedName>
    <definedName name="KN_CT110" hidden="1">#REF!</definedName>
    <definedName name="KN_CT111" hidden="1">#REF!</definedName>
    <definedName name="KN_CT112" hidden="1">#REF!</definedName>
    <definedName name="KN_CT120" hidden="1">#REF!</definedName>
    <definedName name="KN_CT121" hidden="1">#REF!</definedName>
    <definedName name="KN_CT130" hidden="1">#REF!</definedName>
    <definedName name="KN_CT131" hidden="1">#REF!</definedName>
    <definedName name="KN_CT132" hidden="1">#REF!</definedName>
    <definedName name="KN_CT133" hidden="1">#REF!</definedName>
    <definedName name="KN_CT134" hidden="1">#REF!</definedName>
    <definedName name="KN_CT135" hidden="1">#REF!</definedName>
    <definedName name="KN_CT140" hidden="1">#REF!</definedName>
    <definedName name="KN_CT141" hidden="1">#REF!</definedName>
    <definedName name="KN_CT151" hidden="1">#REF!</definedName>
    <definedName name="KN_CT152" hidden="1">#REF!</definedName>
    <definedName name="KN_CT154" hidden="1">#REF!</definedName>
    <definedName name="KN_CT157" hidden="1">#REF!</definedName>
    <definedName name="KN_CT158" hidden="1">#REF!</definedName>
    <definedName name="KN_CT200" hidden="1">#REF!</definedName>
    <definedName name="KN_CT21" hidden="1">#REF!</definedName>
    <definedName name="KN_CT211" hidden="1">#REF!</definedName>
    <definedName name="KN_CT212" hidden="1">#REF!</definedName>
    <definedName name="KN_CT213" hidden="1">#REF!</definedName>
    <definedName name="KN_CT218" hidden="1">#REF!</definedName>
    <definedName name="KN_CT22" hidden="1">#REF!</definedName>
    <definedName name="KN_CT220" hidden="1">#REF!</definedName>
    <definedName name="KN_CT221" hidden="1">#REF!</definedName>
    <definedName name="KN_CT222" hidden="1">#REF!</definedName>
    <definedName name="KN_CT223" hidden="1">#REF!</definedName>
    <definedName name="KN_CT224" hidden="1">#REF!</definedName>
    <definedName name="KN_CT225" hidden="1">#REF!</definedName>
    <definedName name="KN_CT226" hidden="1">#REF!</definedName>
    <definedName name="KN_CT227" hidden="1">#REF!</definedName>
    <definedName name="KN_CT228" hidden="1">#REF!</definedName>
    <definedName name="KN_CT229" hidden="1">#REF!</definedName>
    <definedName name="KN_CT230" hidden="1">#REF!</definedName>
    <definedName name="KN_CT24" hidden="1">#REF!</definedName>
    <definedName name="KN_CT240" hidden="1">#REF!</definedName>
    <definedName name="KN_CT25" hidden="1">#REF!</definedName>
    <definedName name="KN_CT250" hidden="1">#REF!</definedName>
    <definedName name="KN_CT252" hidden="1">#REF!</definedName>
    <definedName name="KN_CT258" hidden="1">#REF!</definedName>
    <definedName name="KN_CT261" hidden="1">#REF!</definedName>
    <definedName name="KN_CT262" hidden="1">#REF!</definedName>
    <definedName name="KN_CT268" hidden="1">#REF!</definedName>
    <definedName name="KN_CT270" hidden="1">#REF!</definedName>
    <definedName name="KN_CT30" hidden="1">#REF!</definedName>
    <definedName name="KN_CT300" hidden="1">#REF!</definedName>
    <definedName name="KN_CT31" hidden="1">#REF!</definedName>
    <definedName name="KN_CT310" hidden="1">#REF!</definedName>
    <definedName name="KN_CT311" hidden="1">#REF!</definedName>
    <definedName name="KN_CT312" hidden="1">#REF!</definedName>
    <definedName name="KN_CT313" hidden="1">#REF!</definedName>
    <definedName name="KN_CT314" hidden="1">#REF!</definedName>
    <definedName name="KN_CT315" hidden="1">#REF!</definedName>
    <definedName name="KN_CT316" hidden="1">#REF!</definedName>
    <definedName name="KN_CT317" hidden="1">#REF!</definedName>
    <definedName name="KN_CT318" hidden="1">#REF!</definedName>
    <definedName name="KN_CT319" hidden="1">#REF!</definedName>
    <definedName name="KN_CT320" hidden="1">#REF!</definedName>
    <definedName name="KN_CT323" hidden="1">#REF!</definedName>
    <definedName name="KN_CT327" hidden="1">#REF!</definedName>
    <definedName name="KN_CT330" hidden="1">#REF!</definedName>
    <definedName name="KN_CT331" hidden="1">#REF!</definedName>
    <definedName name="KN_CT332" hidden="1">#REF!</definedName>
    <definedName name="KN_CT333" hidden="1">#REF!</definedName>
    <definedName name="KN_CT334" hidden="1">#REF!</definedName>
    <definedName name="KN_CT335" hidden="1">#REF!</definedName>
    <definedName name="KN_CT336" hidden="1">#REF!</definedName>
    <definedName name="KN_CT337" hidden="1">#REF!</definedName>
    <definedName name="KN_CT338" hidden="1">#REF!</definedName>
    <definedName name="KN_CT339" hidden="1">#REF!</definedName>
    <definedName name="KN_CT400" hidden="1">#REF!</definedName>
    <definedName name="KN_CT410" hidden="1">#REF!</definedName>
    <definedName name="KN_CT420" hidden="1">#REF!</definedName>
    <definedName name="KN_CT432" hidden="1">#REF!</definedName>
    <definedName name="KN_CT440" hidden="1">#REF!</definedName>
    <definedName name="KN_CT50" hidden="1">#REF!</definedName>
    <definedName name="KN_CT51" hidden="1">#REF!</definedName>
    <definedName name="KN_CT52" hidden="1">#REF!</definedName>
    <definedName name="KN_CT60" hidden="1">#REF!</definedName>
    <definedName name="KN_TTDB" hidden="1">#REF!</definedName>
    <definedName name="KN_TXK" hidden="1">#REF!</definedName>
    <definedName name="KN_VAT" hidden="1">#REF!</definedName>
    <definedName name="KQKD" hidden="1">#REF!</definedName>
    <definedName name="KT_1111" hidden="1">#REF!</definedName>
    <definedName name="KT_1112" hidden="1">#REF!</definedName>
    <definedName name="KT_1113" hidden="1">#REF!</definedName>
    <definedName name="KT_1121" hidden="1">#REF!</definedName>
    <definedName name="KT_1122" hidden="1">#REF!</definedName>
    <definedName name="KT_1123" hidden="1">#REF!</definedName>
    <definedName name="KT_1131" hidden="1">#REF!</definedName>
    <definedName name="KT_1132" hidden="1">#REF!</definedName>
    <definedName name="KT_1211" hidden="1">#REF!</definedName>
    <definedName name="KT_1212" hidden="1">#REF!</definedName>
    <definedName name="KT_121t" hidden="1">#REF!</definedName>
    <definedName name="KT_1281" hidden="1">#REF!</definedName>
    <definedName name="KT_1288" hidden="1">#REF!</definedName>
    <definedName name="KT_128t" hidden="1">#REF!</definedName>
    <definedName name="KT_129" hidden="1">#REF!</definedName>
    <definedName name="KT_1361bd" hidden="1">#REF!</definedName>
    <definedName name="KT_1368ad" hidden="1">#REF!</definedName>
    <definedName name="KT_1368ad1" hidden="1">#REF!</definedName>
    <definedName name="KT_1368bd" hidden="1">#REF!</definedName>
    <definedName name="KT_1368bd1" hidden="1">#REF!</definedName>
    <definedName name="KT_1381" hidden="1">#REF!</definedName>
    <definedName name="KT_1385ad" hidden="1">#REF!</definedName>
    <definedName name="KT_1385an" hidden="1">#REF!</definedName>
    <definedName name="KT_1385bn" hidden="1">#REF!</definedName>
    <definedName name="KT_1388a1" hidden="1">#REF!</definedName>
    <definedName name="KT_1388ad" hidden="1">#REF!</definedName>
    <definedName name="KT_1388ad1" hidden="1">#REF!</definedName>
    <definedName name="KT_1388ad2" hidden="1">#REF!</definedName>
    <definedName name="KT_1388an" hidden="1">#REF!</definedName>
    <definedName name="KT_1388b1" hidden="1">#REF!</definedName>
    <definedName name="KT_1388bn" hidden="1">#REF!</definedName>
    <definedName name="KT_139d" hidden="1">#REF!</definedName>
    <definedName name="KT_139n" hidden="1">#REF!</definedName>
    <definedName name="KT_141a" hidden="1">#REF!</definedName>
    <definedName name="KT_141b" hidden="1">#REF!</definedName>
    <definedName name="KT_144" hidden="1">#REF!</definedName>
    <definedName name="KT_151" hidden="1">#REF!</definedName>
    <definedName name="KT_152" hidden="1">#REF!</definedName>
    <definedName name="KT_153" hidden="1">#REF!</definedName>
    <definedName name="KT_154" hidden="1">#REF!</definedName>
    <definedName name="KT_155" hidden="1">#REF!</definedName>
    <definedName name="KT_1561" hidden="1">#REF!</definedName>
    <definedName name="KT_1562" hidden="1">#REF!</definedName>
    <definedName name="KT_1567" hidden="1">#REF!</definedName>
    <definedName name="KT_157" hidden="1">#REF!</definedName>
    <definedName name="KT_158" hidden="1">#REF!</definedName>
    <definedName name="KT_159" hidden="1">#REF!</definedName>
    <definedName name="KT_2111" hidden="1">#REF!</definedName>
    <definedName name="KT_2112" hidden="1">#REF!</definedName>
    <definedName name="KT_2113" hidden="1">#REF!</definedName>
    <definedName name="KT_2114" hidden="1">#REF!</definedName>
    <definedName name="KT_2115" hidden="1">#REF!</definedName>
    <definedName name="KT_2118" hidden="1">#REF!</definedName>
    <definedName name="KT_2121" hidden="1">#REF!</definedName>
    <definedName name="KT_2122" hidden="1">#REF!</definedName>
    <definedName name="KT_2123" hidden="1">#REF!</definedName>
    <definedName name="KT_2124" hidden="1">#REF!</definedName>
    <definedName name="KT_2125" hidden="1">#REF!</definedName>
    <definedName name="KT_2128" hidden="1">#REF!</definedName>
    <definedName name="KT_2131" hidden="1">#REF!</definedName>
    <definedName name="KT_2132" hidden="1">#REF!</definedName>
    <definedName name="KT_2133" hidden="1">#REF!</definedName>
    <definedName name="KT_2134" hidden="1">#REF!</definedName>
    <definedName name="KT_2135" hidden="1">#REF!</definedName>
    <definedName name="KT_2136" hidden="1">#REF!</definedName>
    <definedName name="KT_2138" hidden="1">#REF!</definedName>
    <definedName name="KT_21411" hidden="1">#REF!</definedName>
    <definedName name="KT_21412" hidden="1">#REF!</definedName>
    <definedName name="KT_21413" hidden="1">#REF!</definedName>
    <definedName name="KT_21414" hidden="1">#REF!</definedName>
    <definedName name="KT_21415" hidden="1">#REF!</definedName>
    <definedName name="KT_21418" hidden="1">#REF!</definedName>
    <definedName name="KT_21421" hidden="1">#REF!</definedName>
    <definedName name="KT_21422" hidden="1">#REF!</definedName>
    <definedName name="KT_21423" hidden="1">#REF!</definedName>
    <definedName name="KT_21424" hidden="1">#REF!</definedName>
    <definedName name="KT_21425" hidden="1">#REF!</definedName>
    <definedName name="KT_21428" hidden="1">#REF!</definedName>
    <definedName name="KT_21431" hidden="1">#REF!</definedName>
    <definedName name="KT_21432" hidden="1">#REF!</definedName>
    <definedName name="KT_21433" hidden="1">#REF!</definedName>
    <definedName name="KT_21434" hidden="1">#REF!</definedName>
    <definedName name="KT_21435" hidden="1">#REF!</definedName>
    <definedName name="KT_21436" hidden="1">#REF!</definedName>
    <definedName name="KT_21438" hidden="1">#REF!</definedName>
    <definedName name="KT_2147" hidden="1">#REF!</definedName>
    <definedName name="KT_217" hidden="1">#REF!</definedName>
    <definedName name="KT_221" hidden="1">#REF!</definedName>
    <definedName name="KT_222" hidden="1">#REF!</definedName>
    <definedName name="KT_223" hidden="1">#REF!</definedName>
    <definedName name="KT_2281" hidden="1">#REF!</definedName>
    <definedName name="KT_22821" hidden="1">#REF!</definedName>
    <definedName name="KT_22822" hidden="1">#REF!</definedName>
    <definedName name="KT_22881" hidden="1">#REF!</definedName>
    <definedName name="KT_22882" hidden="1">#REF!</definedName>
    <definedName name="KT_229" hidden="1">#REF!</definedName>
    <definedName name="KT_2411" hidden="1">#REF!</definedName>
    <definedName name="KT_2412" hidden="1">#REF!</definedName>
    <definedName name="KT_2413" hidden="1">#REF!</definedName>
    <definedName name="KT_2420" hidden="1">#REF!</definedName>
    <definedName name="KT_2421" hidden="1">#REF!</definedName>
    <definedName name="KT_2422" hidden="1">#REF!</definedName>
    <definedName name="KT_2423" hidden="1">#REF!</definedName>
    <definedName name="KT_2424" hidden="1">#REF!</definedName>
    <definedName name="KT_2425" hidden="1">#REF!</definedName>
    <definedName name="KT_2426" hidden="1">#REF!</definedName>
    <definedName name="KT_2427" hidden="1">#REF!</definedName>
    <definedName name="KT_2428" hidden="1">#REF!</definedName>
    <definedName name="KT_2429" hidden="1">#REF!</definedName>
    <definedName name="KT_2431" hidden="1">#REF!</definedName>
    <definedName name="KT_2432" hidden="1">#REF!</definedName>
    <definedName name="KT_2433" hidden="1">#REF!</definedName>
    <definedName name="KT_2434" hidden="1">#REF!</definedName>
    <definedName name="KT_244" hidden="1">#REF!</definedName>
    <definedName name="KT_3111" hidden="1">#REF!</definedName>
    <definedName name="KT_3112" hidden="1">#REF!</definedName>
    <definedName name="KT_315" hidden="1">#REF!</definedName>
    <definedName name="KT_331ad" hidden="1">#REF!</definedName>
    <definedName name="KT_33311a" hidden="1">#REF!</definedName>
    <definedName name="KT_33311b" hidden="1">#REF!</definedName>
    <definedName name="KT_33312a" hidden="1">#REF!</definedName>
    <definedName name="KT_33312b" hidden="1">#REF!</definedName>
    <definedName name="KT_3332a" hidden="1">#REF!</definedName>
    <definedName name="KT_3332b" hidden="1">#REF!</definedName>
    <definedName name="KT_3333a" hidden="1">#REF!</definedName>
    <definedName name="KT_3333b" hidden="1">#REF!</definedName>
    <definedName name="KT_3334a" hidden="1">#REF!</definedName>
    <definedName name="KT_3334b" hidden="1">#REF!</definedName>
    <definedName name="KT_3335a" hidden="1">#REF!</definedName>
    <definedName name="KT_3335b" hidden="1">#REF!</definedName>
    <definedName name="KT_3336a" hidden="1">#REF!</definedName>
    <definedName name="KT_3336b" hidden="1">#REF!</definedName>
    <definedName name="KT_3337a" hidden="1">#REF!</definedName>
    <definedName name="KT_3337b" hidden="1">#REF!</definedName>
    <definedName name="KT_3338a" hidden="1">#REF!</definedName>
    <definedName name="KT_3338b" hidden="1">#REF!</definedName>
    <definedName name="KT_3339a1" hidden="1">#REF!</definedName>
    <definedName name="KT_3339a2" hidden="1">#REF!</definedName>
    <definedName name="KT_3339b1" hidden="1">#REF!</definedName>
    <definedName name="KT_3339b2" hidden="1">#REF!</definedName>
    <definedName name="KT_3341a" hidden="1">#REF!</definedName>
    <definedName name="KT_3348a" hidden="1">#REF!</definedName>
    <definedName name="KT_3351" hidden="1">#REF!</definedName>
    <definedName name="KT_3352" hidden="1">#REF!</definedName>
    <definedName name="KT_3353" hidden="1">#REF!</definedName>
    <definedName name="KT_3354" hidden="1">#REF!</definedName>
    <definedName name="KT_3355" hidden="1">#REF!</definedName>
    <definedName name="KT_336ad1" hidden="1">#REF!</definedName>
    <definedName name="KT_336ad2" hidden="1">#REF!</definedName>
    <definedName name="KT_336ad3" hidden="1">#REF!</definedName>
    <definedName name="KT_336bd1" hidden="1">#REF!</definedName>
    <definedName name="KT_336bd2" hidden="1">#REF!</definedName>
    <definedName name="KT_336bd3" hidden="1">#REF!</definedName>
    <definedName name="KT_3381" hidden="1">#REF!</definedName>
    <definedName name="KT_3382a" hidden="1">#REF!</definedName>
    <definedName name="KT_3382b" hidden="1">#REF!</definedName>
    <definedName name="KT_3383a" hidden="1">#REF!</definedName>
    <definedName name="KT_3383b" hidden="1">#REF!</definedName>
    <definedName name="KT_3384a" hidden="1">#REF!</definedName>
    <definedName name="KT_3384b" hidden="1">#REF!</definedName>
    <definedName name="KT_3385a" hidden="1">#REF!</definedName>
    <definedName name="KT_3385b" hidden="1">#REF!</definedName>
    <definedName name="KT_3386a" hidden="1">#REF!</definedName>
    <definedName name="KT_3386b" hidden="1">#REF!</definedName>
    <definedName name="KT_3387ad" hidden="1">#REF!</definedName>
    <definedName name="KT_3387an" hidden="1">#REF!</definedName>
    <definedName name="KT_3388a1" hidden="1">#REF!</definedName>
    <definedName name="KT_3388a2" hidden="1">#REF!</definedName>
    <definedName name="KT_3388ad" hidden="1">#REF!</definedName>
    <definedName name="KT_3388an" hidden="1">#REF!</definedName>
    <definedName name="KT_3388b1" hidden="1">#REF!</definedName>
    <definedName name="KT_3388b2" hidden="1">#REF!</definedName>
    <definedName name="KT_3388bn" hidden="1">#REF!</definedName>
    <definedName name="KT_3389a" hidden="1">#REF!</definedName>
    <definedName name="KT_3389b" hidden="1">#REF!</definedName>
    <definedName name="KT_3411" hidden="1">#REF!</definedName>
    <definedName name="KT_3412" hidden="1">#REF!</definedName>
    <definedName name="KT_3421" hidden="1">#REF!</definedName>
    <definedName name="KT_3422" hidden="1">#REF!</definedName>
    <definedName name="KT_3431" hidden="1">#REF!</definedName>
    <definedName name="KT_3432" hidden="1">#REF!</definedName>
    <definedName name="KT_3433" hidden="1">#REF!</definedName>
    <definedName name="KT_3471" hidden="1">#REF!</definedName>
    <definedName name="KT_3472" hidden="1">#REF!</definedName>
    <definedName name="KT_3561" hidden="1">#REF!</definedName>
    <definedName name="KT_3562" hidden="1">#REF!</definedName>
    <definedName name="KT_4111" hidden="1">#REF!</definedName>
    <definedName name="KT_4112" hidden="1">#REF!</definedName>
    <definedName name="KT_4118" hidden="1">#REF!</definedName>
    <definedName name="KT_412" hidden="1">#REF!</definedName>
    <definedName name="KT_4131" hidden="1">#REF!</definedName>
    <definedName name="KT_4132" hidden="1">#REF!</definedName>
    <definedName name="KT_414" hidden="1">#REF!</definedName>
    <definedName name="KT_415" hidden="1">#REF!</definedName>
    <definedName name="KT_418" hidden="1">#REF!</definedName>
    <definedName name="KT_419" hidden="1">#REF!</definedName>
    <definedName name="KT_4211" hidden="1">#REF!</definedName>
    <definedName name="KT_4212" hidden="1">#REF!</definedName>
    <definedName name="KT_441" hidden="1">#REF!</definedName>
    <definedName name="KT_5111" hidden="1">#REF!</definedName>
    <definedName name="KT_5112" hidden="1">#REF!</definedName>
    <definedName name="KT_5113" hidden="1">#REF!</definedName>
    <definedName name="KT_5114" hidden="1">#REF!</definedName>
    <definedName name="KT_5117" hidden="1">#REF!</definedName>
    <definedName name="KT_5118" hidden="1">#REF!</definedName>
    <definedName name="KT_5119" hidden="1">#REF!</definedName>
    <definedName name="KT_5121" hidden="1">#REF!</definedName>
    <definedName name="KT_5122" hidden="1">#REF!</definedName>
    <definedName name="KT_5123" hidden="1">#REF!</definedName>
    <definedName name="KT_5124" hidden="1">#REF!</definedName>
    <definedName name="KT_5127" hidden="1">#REF!</definedName>
    <definedName name="KT_5128" hidden="1">#REF!</definedName>
    <definedName name="KT_5129" hidden="1">#REF!</definedName>
    <definedName name="KT_5151" hidden="1">#REF!</definedName>
    <definedName name="KT_5152" hidden="1">#REF!</definedName>
    <definedName name="KT_5153" hidden="1">#REF!</definedName>
    <definedName name="KT_5154" hidden="1">#REF!</definedName>
    <definedName name="KT_5155" hidden="1">#REF!</definedName>
    <definedName name="KT_5156" hidden="1">#REF!</definedName>
    <definedName name="KT_5157" hidden="1">#REF!</definedName>
    <definedName name="KT_5158" hidden="1">#REF!</definedName>
    <definedName name="KT_521" hidden="1">#REF!</definedName>
    <definedName name="KT_531" hidden="1">#REF!</definedName>
    <definedName name="KT_532" hidden="1">#REF!</definedName>
    <definedName name="KT_6321" hidden="1">#REF!</definedName>
    <definedName name="KT_6322" hidden="1">#REF!</definedName>
    <definedName name="KT_6323" hidden="1">#REF!</definedName>
    <definedName name="KT_6324" hidden="1">#REF!</definedName>
    <definedName name="KT_6325" hidden="1">#REF!</definedName>
    <definedName name="KT_6326" hidden="1">#REF!</definedName>
    <definedName name="KT_6327" hidden="1">#REF!</definedName>
    <definedName name="KT_6328" hidden="1">#REF!</definedName>
    <definedName name="KT_6329" hidden="1">#REF!</definedName>
    <definedName name="KT_6351" hidden="1">#REF!</definedName>
    <definedName name="KT_6352" hidden="1">#REF!</definedName>
    <definedName name="KT_6353" hidden="1">#REF!</definedName>
    <definedName name="KT_6354" hidden="1">#REF!</definedName>
    <definedName name="KT_6355" hidden="1">#REF!</definedName>
    <definedName name="KT_6356" hidden="1">#REF!</definedName>
    <definedName name="KT_6357" hidden="1">#REF!</definedName>
    <definedName name="KT_6358" hidden="1">#REF!</definedName>
    <definedName name="KT_82111" hidden="1">#REF!</definedName>
    <definedName name="KT_82112" hidden="1">#REF!</definedName>
    <definedName name="KT_82121" hidden="1">#REF!</definedName>
    <definedName name="KT_82122" hidden="1">#REF!</definedName>
    <definedName name="KT_82123" hidden="1">#REF!</definedName>
    <definedName name="KT_82124" hidden="1">#REF!</definedName>
    <definedName name="KT_82125" hidden="1">#REF!</definedName>
    <definedName name="KT_CT01" hidden="1">#REF!</definedName>
    <definedName name="KT_CT02" hidden="1">#REF!</definedName>
    <definedName name="KT_CT10" hidden="1">#REF!</definedName>
    <definedName name="KT_CT100" hidden="1">#REF!</definedName>
    <definedName name="KT_CT11" hidden="1">#REF!</definedName>
    <definedName name="KT_CT110" hidden="1">#REF!</definedName>
    <definedName name="KT_CT111" hidden="1">#REF!</definedName>
    <definedName name="KT_CT112" hidden="1">#REF!</definedName>
    <definedName name="KT_CT120" hidden="1">#REF!</definedName>
    <definedName name="KT_CT121" hidden="1">#REF!</definedName>
    <definedName name="KT_CT130" hidden="1">#REF!</definedName>
    <definedName name="KT_CT131" hidden="1">#REF!</definedName>
    <definedName name="KT_CT132" hidden="1">#REF!</definedName>
    <definedName name="KT_CT133" hidden="1">#REF!</definedName>
    <definedName name="KT_CT134" hidden="1">#REF!</definedName>
    <definedName name="KT_CT135" hidden="1">#REF!</definedName>
    <definedName name="KT_CT140" hidden="1">#REF!</definedName>
    <definedName name="KT_CT141" hidden="1">#REF!</definedName>
    <definedName name="KT_CT151" hidden="1">#REF!</definedName>
    <definedName name="KT_CT152" hidden="1">#REF!</definedName>
    <definedName name="KT_CT154" hidden="1">#REF!</definedName>
    <definedName name="KT_CT157" hidden="1">#REF!</definedName>
    <definedName name="KT_CT158" hidden="1">#REF!</definedName>
    <definedName name="KT_CT200" hidden="1">#REF!</definedName>
    <definedName name="KT_CT21" hidden="1">#REF!</definedName>
    <definedName name="KT_CT211" hidden="1">#REF!</definedName>
    <definedName name="KT_CT212" hidden="1">#REF!</definedName>
    <definedName name="KT_CT213" hidden="1">#REF!</definedName>
    <definedName name="KT_CT218" hidden="1">#REF!</definedName>
    <definedName name="KT_CT22" hidden="1">#REF!</definedName>
    <definedName name="KT_CT220" hidden="1">#REF!</definedName>
    <definedName name="KT_CT221" hidden="1">#REF!</definedName>
    <definedName name="KT_CT222" hidden="1">#REF!</definedName>
    <definedName name="KT_CT223" hidden="1">#REF!</definedName>
    <definedName name="KT_CT224" hidden="1">#REF!</definedName>
    <definedName name="KT_CT225" hidden="1">#REF!</definedName>
    <definedName name="KT_CT226" hidden="1">#REF!</definedName>
    <definedName name="KT_CT227" hidden="1">#REF!</definedName>
    <definedName name="KT_CT228" hidden="1">#REF!</definedName>
    <definedName name="KT_CT229" hidden="1">#REF!</definedName>
    <definedName name="KT_CT230" hidden="1">#REF!</definedName>
    <definedName name="KT_CT24" hidden="1">#REF!</definedName>
    <definedName name="KT_CT240" hidden="1">#REF!</definedName>
    <definedName name="KT_CT25" hidden="1">#REF!</definedName>
    <definedName name="KT_CT250" hidden="1">#REF!</definedName>
    <definedName name="KT_CT252" hidden="1">#REF!</definedName>
    <definedName name="KT_CT258" hidden="1">#REF!</definedName>
    <definedName name="KT_CT261" hidden="1">#REF!</definedName>
    <definedName name="KT_CT262" hidden="1">#REF!</definedName>
    <definedName name="KT_CT268" hidden="1">#REF!</definedName>
    <definedName name="KT_CT270" hidden="1">#REF!</definedName>
    <definedName name="KT_CT30" hidden="1">#REF!</definedName>
    <definedName name="KT_CT300" hidden="1">#REF!</definedName>
    <definedName name="KT_CT31" hidden="1">#REF!</definedName>
    <definedName name="KT_CT310" hidden="1">#REF!</definedName>
    <definedName name="KT_CT311" hidden="1">#REF!</definedName>
    <definedName name="KT_CT312" hidden="1">#REF!</definedName>
    <definedName name="KT_CT313" hidden="1">#REF!</definedName>
    <definedName name="KT_CT314" hidden="1">#REF!</definedName>
    <definedName name="KT_CT315" hidden="1">#REF!</definedName>
    <definedName name="KT_CT316" hidden="1">#REF!</definedName>
    <definedName name="KT_CT317" hidden="1">#REF!</definedName>
    <definedName name="KT_CT318" hidden="1">#REF!</definedName>
    <definedName name="KT_CT319" hidden="1">#REF!</definedName>
    <definedName name="KT_CT320" hidden="1">#REF!</definedName>
    <definedName name="KT_CT323" hidden="1">#REF!</definedName>
    <definedName name="KT_CT327" hidden="1">#REF!</definedName>
    <definedName name="KT_CT330" hidden="1">#REF!</definedName>
    <definedName name="KT_CT331" hidden="1">#REF!</definedName>
    <definedName name="KT_CT332" hidden="1">#REF!</definedName>
    <definedName name="KT_CT333" hidden="1">#REF!</definedName>
    <definedName name="KT_CT334" hidden="1">#REF!</definedName>
    <definedName name="KT_CT335" hidden="1">#REF!</definedName>
    <definedName name="KT_CT336" hidden="1">#REF!</definedName>
    <definedName name="KT_CT337" hidden="1">#REF!</definedName>
    <definedName name="KT_CT338" hidden="1">#REF!</definedName>
    <definedName name="KT_CT339" hidden="1">#REF!</definedName>
    <definedName name="KT_CT400" hidden="1">#REF!</definedName>
    <definedName name="KT_CT410" hidden="1">#REF!</definedName>
    <definedName name="KT_CT420" hidden="1">#REF!</definedName>
    <definedName name="KT_CT432" hidden="1">#REF!</definedName>
    <definedName name="KT_CT440" hidden="1">#REF!</definedName>
    <definedName name="KT_CT50" hidden="1">#REF!</definedName>
    <definedName name="KT_CT51" hidden="1">#REF!</definedName>
    <definedName name="KT_CT52" hidden="1">#REF!</definedName>
    <definedName name="KT_CT60" hidden="1">#REF!</definedName>
    <definedName name="KT_TTDB" hidden="1">#REF!</definedName>
    <definedName name="KT_TXK" hidden="1">#REF!</definedName>
    <definedName name="KT_VAT" hidden="1">#REF!</definedName>
    <definedName name="Ky_ke_toan_E" hidden="1">'[1]Thong_tin'!$E$12</definedName>
    <definedName name="Ky_ke_toan_V" hidden="1">'[1]Thong_tin'!$D$12</definedName>
    <definedName name="Ky_Nay1_E" hidden="1">'[1]Thong_tin'!$E$14</definedName>
    <definedName name="Ky_Nay1_V" hidden="1">'[1]Thong_tin'!$D$14</definedName>
    <definedName name="Ky_Nay2_E" hidden="1">'[1]Thong_tin'!$E$15</definedName>
    <definedName name="Ky_Nay2_V" hidden="1">'[1]Thong_tin'!$D$15</definedName>
    <definedName name="Ky_Truoc1_E" hidden="1">'[1]Thong_tin'!$E$13</definedName>
    <definedName name="Ky_Truoc1_V" hidden="1">'[1]Thong_tin'!$D$13</definedName>
    <definedName name="Ky_Truoc2_E" hidden="1">'[1]Thong_tin'!$E$16</definedName>
    <definedName name="Ky_Truoc2_V" hidden="1">'[1]Thong_tin'!$D$16</definedName>
    <definedName name="LCBTCP_NN" hidden="1">'[1]LCBTCP'!$B$36</definedName>
    <definedName name="LCBTCP_NT" hidden="1">'[1]LCBTCP'!$C$36</definedName>
    <definedName name="LCGT" hidden="1">'[1]LCGT'!$A$13:$AQ$62</definedName>
    <definedName name="LCTT" hidden="1">#REF!</definedName>
    <definedName name="Loai_YKien" hidden="1">#REF!*1+#REF!*1+#REF!*1+#REF!*1</definedName>
    <definedName name="maso1">'[2]TH'!$D$6:$D$148</definedName>
    <definedName name="maso2">'[2]TH'!$L$6:$L$148</definedName>
    <definedName name="MG_CP" hidden="1">'[1]Thong_tin'!$D$57</definedName>
    <definedName name="MucTrongYeu" hidden="1">#REF!</definedName>
    <definedName name="MucTrongYeuTH" hidden="1">#REF!</definedName>
    <definedName name="NG_TSCD_CTLY" hidden="1">'[1]Thong_tin'!$D$49</definedName>
    <definedName name="NG_TSCD_KHH_USE" hidden="1">'[1]Thong_tin'!$D$48</definedName>
    <definedName name="Ngay_Ky_BCTC_E" hidden="1">'[1]Thong_tin'!$E$24</definedName>
    <definedName name="Ngay_Ky_BCTC_V" hidden="1">'[1]Thong_tin'!$D$24</definedName>
    <definedName name="Ngay_Ky_BGD_E" hidden="1">'[1]Thong_tin'!$E$21</definedName>
    <definedName name="Ngay_Ky_BGD_V" hidden="1">'[1]Thong_tin'!$D$21</definedName>
    <definedName name="NgayLap_BCKT_E" hidden="1">'[1]Thong_tin'!$E$35</definedName>
    <definedName name="NgayLap_BCKT_V" hidden="1">'[1]Thong_tin'!$D$35</definedName>
    <definedName name="NN_CDCo" hidden="1">#REF!</definedName>
    <definedName name="NN_CDNo" hidden="1">#REF!</definedName>
    <definedName name="NN_CTCo" hidden="1">#REF!</definedName>
    <definedName name="NN_CTNo" hidden="1">#REF!</definedName>
    <definedName name="NN_DataDieuChinh" hidden="1">#REF!</definedName>
    <definedName name="NN_DataYKienKH" hidden="1">#REF!</definedName>
    <definedName name="NN_DCCo" hidden="1">#REF!</definedName>
    <definedName name="NN_DCNo" hidden="1">#REF!</definedName>
    <definedName name="NN_KQCo" hidden="1">#REF!</definedName>
    <definedName name="NN_KQNo" hidden="1">#REF!</definedName>
    <definedName name="NN_LoaiButToan" hidden="1">#REF!</definedName>
    <definedName name="NN_SoDieuChinh" hidden="1">#REF!</definedName>
    <definedName name="NN_SoDNDieuChinh" hidden="1">#REF!</definedName>
    <definedName name="NN_SoKDieuChinh" hidden="1">#REF!</definedName>
    <definedName name="NN_YKienKH" hidden="1">#REF!</definedName>
    <definedName name="NT_CDCo" hidden="1">#REF!</definedName>
    <definedName name="NT_CDNo" hidden="1">#REF!</definedName>
    <definedName name="NT_CTCo" hidden="1">#REF!</definedName>
    <definedName name="NT_CTNo" hidden="1">#REF!</definedName>
    <definedName name="NT_DataDieuChinh" hidden="1">#REF!</definedName>
    <definedName name="NT_DataYKienKH" hidden="1">#REF!</definedName>
    <definedName name="NT_DCCo" hidden="1">#REF!</definedName>
    <definedName name="NT_DCNo" hidden="1">#REF!</definedName>
    <definedName name="NT_KQCo" hidden="1">#REF!</definedName>
    <definedName name="NT_KQNo" hidden="1">#REF!</definedName>
    <definedName name="NT_SoDieuChinh" hidden="1">#REF!</definedName>
    <definedName name="NT_SoDNDieuChinh" hidden="1">#REF!</definedName>
    <definedName name="NT_SoKDieuChinh" hidden="1">#REF!</definedName>
    <definedName name="Page_AR" hidden="1">#REF!</definedName>
    <definedName name="Page_BS" hidden="1">#REF!</definedName>
    <definedName name="Page_CF" hidden="1">#REF!</definedName>
    <definedName name="Page_Notes" hidden="1">#REF!</definedName>
    <definedName name="Page_PL" hidden="1">#REF!</definedName>
    <definedName name="phu">'[3]LKCT'!$L:$L</definedName>
    <definedName name="PPLap_P2_LCGT" hidden="1">'[1]CT_LCGT'!$D$146</definedName>
    <definedName name="PPLap_P2_LCTT" hidden="1">'[1]CT_LCTT'!$K$28</definedName>
    <definedName name="_xlnm.Print_Area" localSheetId="0">'Bang can doi ke toan'!$A$2:$AK$90</definedName>
    <definedName name="_xlnm.Print_Area" localSheetId="2">'BC luu chuyen tien te'!$A$1:$AR$57</definedName>
    <definedName name="_xlnm.Print_Titles" localSheetId="0">'Bang can doi ke toan'!$1:$4</definedName>
    <definedName name="_xlnm.Print_Titles" localSheetId="1">'Bao cao KQKD'!$1:$3</definedName>
    <definedName name="_xlnm.Print_Titles" localSheetId="2">'BC luu chuyen tien te'!$1:$5</definedName>
    <definedName name="_xlnm.Print_Titles" localSheetId="3">'Thuyet minh bao cao'!$1:$5</definedName>
    <definedName name="Refuse" hidden="1">'[1]DM'!$B$4</definedName>
    <definedName name="RowsCode_TMVCSH" hidden="1">#REF!</definedName>
    <definedName name="SL_CPQUY" hidden="1">'[1]Thong_tin'!$D$56</definedName>
    <definedName name="SoBCKT_E" hidden="1">'[1]Thong_tin'!$E$36</definedName>
    <definedName name="SoBCKT_V" hidden="1">'[1]Thong_tin'!$D$36</definedName>
    <definedName name="SoTien" hidden="1">OFFSET('[1]Du_lieu'!$H$9,1,0,IF(COUNTA('[1]Du_lieu'!$F:$F)-COUNTA('[1]Du_lieu'!$F$1:$F$9)&gt;0,COUNTA('[1]Du_lieu'!$F:$F)-COUNTA('[1]Du_lieu'!$F$1:$F$9),1),1)</definedName>
    <definedName name="ST">'[3]LKCT'!$M:$M</definedName>
    <definedName name="Start_Page" hidden="1">#REF!</definedName>
    <definedName name="STT" hidden="1">SUBTOTAL(103,'Thuyet minh bao cao'!$B$8:B65536)+1-SUBTOTAL(103,subBullets)</definedName>
    <definedName name="STT_ChiPhiTC" hidden="1">'Thuyet minh bao cao'!#REF!</definedName>
    <definedName name="STT_ChiPhiTraTruocDH" hidden="1">'Thuyet minh bao cao'!#REF!</definedName>
    <definedName name="STT_CPBanHang" hidden="1">'Thuyet minh bao cao'!#REF!</definedName>
    <definedName name="STT_CPPhaiTra" hidden="1">'Thuyet minh bao cao'!#REF!</definedName>
    <definedName name="STT_CPQuanLy" hidden="1">'Thuyet minh bao cao'!#REF!</definedName>
    <definedName name="STT_CPTraTruocNH" hidden="1">'Thuyet minh bao cao'!#REF!</definedName>
    <definedName name="STT_DauTuTCDH" hidden="1">'Thuyet minh bao cao'!#REF!</definedName>
    <definedName name="STT_DauTuTCNH" hidden="1">'Thuyet minh bao cao'!#REF!</definedName>
    <definedName name="STT_DoanhThuTC" hidden="1">'Thuyet minh bao cao'!#REF!</definedName>
    <definedName name="STT_DTThuan" hidden="1">'Thuyet minh bao cao'!#REF!</definedName>
    <definedName name="STT_DuPhongPTNH" hidden="1">'Thuyet minh bao cao'!#REF!</definedName>
    <definedName name="STT_GiamTruDT" hidden="1">'Thuyet minh bao cao'!#REF!</definedName>
    <definedName name="STT_GiaVon" hidden="1">'Thuyet minh bao cao'!#REF!</definedName>
    <definedName name="STT_HTK" hidden="1">'Thuyet minh bao cao'!#REF!</definedName>
    <definedName name="STT_LCBTCP" hidden="1">'Thuyet minh bao cao'!#REF!</definedName>
    <definedName name="STT_NguonKP" hidden="1">'Thuyet minh bao cao'!#REF!</definedName>
    <definedName name="STT_PhaiThuDHKhac" hidden="1">'Thuyet minh bao cao'!#REF!</definedName>
    <definedName name="STT_PhaiThuDHNB" hidden="1">'Thuyet minh bao cao'!#REF!</definedName>
    <definedName name="STT_PhaiThuNBNH" hidden="1">'Thuyet minh bao cao'!#REF!</definedName>
    <definedName name="STT_PhaiThuNH" hidden="1">'Thuyet minh bao cao'!#REF!</definedName>
    <definedName name="STT_PhaiTraDH" hidden="1">'Thuyet minh bao cao'!#REF!</definedName>
    <definedName name="STT_PhaiTraKhac" hidden="1">'Thuyet minh bao cao'!#REF!</definedName>
    <definedName name="STT_PhaiTraNBDH" hidden="1">'Thuyet minh bao cao'!#REF!</definedName>
    <definedName name="STT_QuyKHCN" hidden="1">'Thuyet minh bao cao'!#REF!</definedName>
    <definedName name="STT_TGBDSDT" hidden="1">'Thuyet minh bao cao'!#REF!</definedName>
    <definedName name="STT_TGTSCDHH" hidden="1">'Thuyet minh bao cao'!#REF!</definedName>
    <definedName name="STT_TGTSCDTTC" hidden="1">'Thuyet minh bao cao'!#REF!</definedName>
    <definedName name="STT_TGTSCDVH" hidden="1">'Thuyet minh bao cao'!#REF!</definedName>
    <definedName name="STT_ThueHienHanh" hidden="1">'Thuyet minh bao cao'!#REF!</definedName>
    <definedName name="STT_ThueHoanLai" hidden="1">'Thuyet minh bao cao'!#REF!</definedName>
    <definedName name="STT_ThuePhaiNop" hidden="1">'Thuyet minh bao cao'!#REF!</definedName>
    <definedName name="STT_ThuePhaiThuNN" hidden="1">'Thuyet minh bao cao'!#REF!</definedName>
    <definedName name="STT_Tien" hidden="1">'Thuyet minh bao cao'!#REF!</definedName>
    <definedName name="STT_TongDT" hidden="1">'Thuyet minh bao cao'!#REF!</definedName>
    <definedName name="STT_TSDHKhac" hidden="1">'Thuyet minh bao cao'!#REF!</definedName>
    <definedName name="STT_TSNHKhac" hidden="1">'Thuyet minh bao cao'!#REF!</definedName>
    <definedName name="STT_TSThueNgoai" hidden="1">'Thuyet minh bao cao'!#REF!</definedName>
    <definedName name="STT_VayNoDH" hidden="1">'Thuyet minh bao cao'!#REF!</definedName>
    <definedName name="STT_VayNoNH" hidden="1">'Thuyet minh bao cao'!#REF!</definedName>
    <definedName name="STT_VCSH" hidden="1">'Thuyet minh bao cao'!#REF!</definedName>
    <definedName name="STT_XDCBDD" hidden="1">'Thuyet minh bao cao'!#REF!</definedName>
    <definedName name="subBullets" hidden="1">'Thuyet minh bao cao'!$B$125:$B$358</definedName>
    <definedName name="subSTT" hidden="1">CONCATENATE("2.",SUBTOTAL(103,'Thuyet minh bao cao'!$B1:$B$125))</definedName>
    <definedName name="subTitle" hidden="1">#REF!</definedName>
    <definedName name="TaxTV" hidden="1">10%</definedName>
    <definedName name="TaxXL" hidden="1">5%</definedName>
    <definedName name="TDe_Time_CDKT_E" hidden="1">'[1]Thong_tin'!$E$17</definedName>
    <definedName name="TDe_Time_CDKT_V" hidden="1">'[1]Thong_tin'!$D$17</definedName>
    <definedName name="TDe_Time_KQKD_E" hidden="1">'[1]Thong_tin'!$E$18</definedName>
    <definedName name="TDe_Time_KQKD_V" hidden="1">'[1]Thong_tin'!$D$18</definedName>
    <definedName name="TDe_Time_LCTT_E" hidden="1">'[1]Thong_tin'!$E$19</definedName>
    <definedName name="TDe_Time_LCTT_V" hidden="1">'[1]Thong_tin'!$D$19</definedName>
    <definedName name="TDe_TMCode" hidden="1">'[1]DM'!$O$2:$BK$2</definedName>
    <definedName name="Ten_BGD_E" hidden="1">'[1]Thong_tin'!$E$23</definedName>
    <definedName name="Ten_BGD_V" hidden="1">'[1]Thong_tin'!$D$23</definedName>
    <definedName name="Ten_CongTy_Bia_E" hidden="1">'[1]Thong_tin'!$E$10</definedName>
    <definedName name="Ten_CongTy_Bia_V" hidden="1">'[1]Thong_tin'!$D$10</definedName>
    <definedName name="Ten_CongTy_E" hidden="1">'[1]Thong_tin'!$E$8</definedName>
    <definedName name="Ten_CongTy_TieuDe_E" hidden="1">'[1]Thong_tin'!$E$9</definedName>
    <definedName name="Ten_CongTy_TieuDe_V" hidden="1">'[1]Thong_tin'!$D$9</definedName>
    <definedName name="Ten_CongTy_V" hidden="1">'[1]Thong_tin'!$D$8</definedName>
    <definedName name="Ten_DDCTKToan_E" hidden="1">'[1]Thong_tin'!$E$38</definedName>
    <definedName name="Ten_DDCTKToan_V" hidden="1">'[1]Thong_tin'!$D$38</definedName>
    <definedName name="Ten_DV1" hidden="1">#REF!</definedName>
    <definedName name="Ten_DV10" hidden="1">#REF!</definedName>
    <definedName name="Ten_DV2" hidden="1">#REF!</definedName>
    <definedName name="Ten_DV3" hidden="1">#REF!</definedName>
    <definedName name="Ten_DV4" hidden="1">#REF!</definedName>
    <definedName name="Ten_DV5" hidden="1">#REF!</definedName>
    <definedName name="Ten_DV6" hidden="1">#REF!</definedName>
    <definedName name="Ten_DV7" hidden="1">#REF!</definedName>
    <definedName name="Ten_DV8" hidden="1">#REF!</definedName>
    <definedName name="Ten_DV9" hidden="1">#REF!</definedName>
    <definedName name="Ten_DVChuQuan_E" hidden="1">'[1]Thong_tin'!$E$7</definedName>
    <definedName name="Ten_DVChuQuan_V" hidden="1">'[1]Thong_tin'!$D$7</definedName>
    <definedName name="Ten_KTT_E" hidden="1">'[1]Thong_tin'!$E$28</definedName>
    <definedName name="Ten_KTT_V" hidden="1">'[1]Thong_tin'!$D$28</definedName>
    <definedName name="Ten_KTV_E" hidden="1">'[1]Thong_tin'!$E$40</definedName>
    <definedName name="Ten_KTV_V" hidden="1">'[1]Thong_tin'!$D$40</definedName>
    <definedName name="Ten_NguoiLap_E" hidden="1">'[1]Thong_tin'!$E$26</definedName>
    <definedName name="Ten_NguoiLap_V" hidden="1">'[1]Thong_tin'!$D$26</definedName>
    <definedName name="Ten_PTTHop" hidden="1">'[1]Thong_tin'!$D$65</definedName>
    <definedName name="Ten_ThuTruong_E" hidden="1">'[1]Thong_tin'!$E$30</definedName>
    <definedName name="Ten_ThuTruong_V" hidden="1">'[1]Thong_tin'!$D$30</definedName>
    <definedName name="Thay_doi_TSCD" hidden="1">'[1]Thong_tin'!$D$51</definedName>
    <definedName name="Thay_doi_TSCD_E" hidden="1">'[1]Thong_tin'!$E$51</definedName>
    <definedName name="tien1">'[2]TH'!$C$6:$C$148</definedName>
    <definedName name="tien2">'[2]TH'!$K$6:$K$148</definedName>
    <definedName name="TienThue_TSCD_PSThem" hidden="1">'[1]Thong_tin'!$D$52</definedName>
    <definedName name="TitleCode_TMVCSH" hidden="1">#REF!</definedName>
    <definedName name="TK_BS" hidden="1">OFFSET(#REF!,1,0,COUNTA(#REF!),1)</definedName>
    <definedName name="TK_CD" hidden="1">OFFSET(#REF!,1,0,COUNTA(#REF!),1)</definedName>
    <definedName name="TK_PL" hidden="1">OFFSET(#REF!,1,0,COUNTA(#REF!),1)</definedName>
    <definedName name="TK_TB" hidden="1">OFFSET(#REF!,1,0,COUNTA(#REF!),1)</definedName>
    <definedName name="TK_TMinh" hidden="1">'[1]TM_ChenhLechTK'!$B$9</definedName>
    <definedName name="TKCO" hidden="1">OFFSET('[1]Du_lieu'!$G$9,1,0,IF(COUNTA('[1]Du_lieu'!$F:$F)-COUNTA('[1]Du_lieu'!$F$1:$F$9)&gt;0,COUNTA('[1]Du_lieu'!$F:$F)-COUNTA('[1]Du_lieu'!$F$1:$F$9),1),1)</definedName>
    <definedName name="TKNO" hidden="1">OFFSET('[1]Du_lieu'!$F$9,1,0,IF(COUNTA('[1]Du_lieu'!$F:$F)-COUNTA('[1]Du_lieu'!$F$1:$F$9)&gt;0,COUNTA('[1]Du_lieu'!$F:$F)-COUNTA('[1]Du_lieu'!$F$1:$F$9),1),1)</definedName>
    <definedName name="TLVHoa" hidden="1">'[1]Thong_tin'!$D$44</definedName>
    <definedName name="TM_TSCDHH_E" hidden="1">'[1]TM_TSCDHH'!$U$8:$AG$34</definedName>
    <definedName name="TM_TSCDHH_V" hidden="1">'[1]TM_TSCDHH'!$D$8:$P$34</definedName>
    <definedName name="TM_TSCDTTC_E" hidden="1">'[1]TM_TSCDTTC'!$U$8:$AG$33</definedName>
    <definedName name="TM_TSCDTTC_V" hidden="1">'[1]TM_TSCDTTC'!$D$8:$P$33</definedName>
    <definedName name="TM_TSCDVH_E" hidden="1">'[1]TM_TSCDVH'!$W$8:$AK$33</definedName>
    <definedName name="TM_TSCDVH_V" hidden="1">'[1]TM_TSCDVH'!$D$8:$R$33</definedName>
    <definedName name="TM_VCSH" hidden="1">#REF!</definedName>
    <definedName name="TM_VCSH_E" hidden="1">#REF!</definedName>
    <definedName name="TongHop" hidden="1">#REF!</definedName>
    <definedName name="TongHop_DcCo" hidden="1">#REF!</definedName>
    <definedName name="TongHop_DcNo" hidden="1">#REF!</definedName>
    <definedName name="TongHop_MaChiTieu" hidden="1">#REF!</definedName>
    <definedName name="TongHop_MaChiTieu1" hidden="1">#REF!</definedName>
    <definedName name="TongHop_MaChiTieu2" hidden="1">#REF!</definedName>
    <definedName name="TongHop_MaChiTieu3" hidden="1">#REF!</definedName>
    <definedName name="TongHop_MaTK" hidden="1">#REF!</definedName>
    <definedName name="TongHop_MaTK1" hidden="1">#REF!</definedName>
    <definedName name="TongHop_MaTK2" hidden="1">#REF!</definedName>
    <definedName name="TongHop_MaTK3" hidden="1">#REF!</definedName>
    <definedName name="TongHop_SauKT" hidden="1">#REF!</definedName>
    <definedName name="TongHop_SauKT1" hidden="1">#REF!</definedName>
    <definedName name="TongHop_SauKT2" hidden="1">#REF!</definedName>
    <definedName name="TongHop_SauKT3" hidden="1">#REF!</definedName>
    <definedName name="TongHop_TruocKT" hidden="1">#REF!</definedName>
    <definedName name="TongHop_TruocKT1" hidden="1">#REF!</definedName>
    <definedName name="TongHop_TruocKT2" hidden="1">#REF!</definedName>
    <definedName name="TongHop_TruocKT3" hidden="1">#REF!</definedName>
    <definedName name="TongHop3" hidden="1">#REF!</definedName>
    <definedName name="VCSH01" hidden="1">#REF!</definedName>
    <definedName name="VCSH02" hidden="1">#REF!</definedName>
    <definedName name="VCSH03" hidden="1">#REF!</definedName>
    <definedName name="VCSH04" hidden="1">#REF!</definedName>
    <definedName name="VCSH05" hidden="1">#REF!</definedName>
    <definedName name="VCSH06" hidden="1">#REF!</definedName>
    <definedName name="VCSH07" hidden="1">#REF!</definedName>
    <definedName name="VCSH08" hidden="1">#REF!</definedName>
    <definedName name="VCSH09" hidden="1">#REF!</definedName>
    <definedName name="VCSH10" hidden="1">#REF!</definedName>
    <definedName name="VCSHDc" hidden="1">#REF!</definedName>
    <definedName name="YKien1_E" hidden="1">#REF!</definedName>
    <definedName name="YKien1_V" hidden="1">#REF!</definedName>
    <definedName name="YKien2_E" hidden="1">#REF!</definedName>
    <definedName name="YKien2_V" hidden="1">#REF!</definedName>
    <definedName name="YKien3_E" hidden="1">#REF!</definedName>
    <definedName name="YKien3_V" hidden="1">#REF!</definedName>
    <definedName name="YKien4_E" hidden="1">#REF!</definedName>
    <definedName name="YKien4_V" hidden="1">#REF!</definedName>
    <definedName name="YKienKT" hidden="1">#REF!</definedName>
  </definedNames>
  <calcPr fullCalcOnLoad="1"/>
</workbook>
</file>

<file path=xl/comments4.xml><?xml version="1.0" encoding="utf-8"?>
<comments xmlns="http://schemas.openxmlformats.org/spreadsheetml/2006/main">
  <authors>
    <author>Ta Tien Hoang</author>
  </authors>
  <commentList>
    <comment ref="T874" authorId="0">
      <text>
        <r>
          <rPr>
            <b/>
            <sz val="9"/>
            <rFont val="Tahoma"/>
            <family val="2"/>
          </rPr>
          <t>CY:</t>
        </r>
        <r>
          <rPr>
            <sz val="9"/>
            <rFont val="Tahoma"/>
            <family val="2"/>
          </rPr>
          <t xml:space="preserve">
[Trong trường hợp cần thiết nên trình bày bằng lời để nhất quán với việc trình bày các khoản vay ở trên nhưng phải đảm bảo đủ các thông tin quy định dưới đây]</t>
        </r>
      </text>
    </comment>
  </commentList>
</comments>
</file>

<file path=xl/sharedStrings.xml><?xml version="1.0" encoding="utf-8"?>
<sst xmlns="http://schemas.openxmlformats.org/spreadsheetml/2006/main" count="1437" uniqueCount="845">
  <si>
    <t/>
  </si>
  <si>
    <t>Tầng 5, Tòa nhà Bảo Anh, 62 Trần Thái Tông, Dịch Vọng, Cầu Giấy, Hà Nội</t>
  </si>
  <si>
    <t>04</t>
  </si>
  <si>
    <t>07</t>
  </si>
  <si>
    <t>Công ty Cổ phần Trang trí Nội thất Dầu khí tiền thân là Công ty Cổ phần Phát triển Thành Đông được thành lập theo Giấy chứng nhận đăng ký kinh doanh số 0103035284, đăng ký lần đầu ngày 26/02/2009; Sở Kế hoạch và Đầu tư thành phố Hà Nội cấp lại mã số doanh nghiệp cho Công ty số 0103467702 theo giấy chứng nhận đăng ký kinh doanh thay đổi lần thứ 11 ngày 19/12/2012.</t>
  </si>
  <si>
    <t>-</t>
  </si>
  <si>
    <t>BẢNG CÂN ĐỐI KẾ TOÁN</t>
  </si>
  <si>
    <t>Mã số</t>
  </si>
  <si>
    <t>Thuyết minh</t>
  </si>
  <si>
    <t>31/12/2012</t>
  </si>
  <si>
    <t>01/01/2012</t>
  </si>
  <si>
    <t>VND</t>
  </si>
  <si>
    <t>100</t>
  </si>
  <si>
    <t>A. TÀI SẢN NGẮN HẠN</t>
  </si>
  <si>
    <t>110</t>
  </si>
  <si>
    <t>I. Tiền và các khoản tương đương tiền</t>
  </si>
  <si>
    <t>111</t>
  </si>
  <si>
    <t>1. Tiền</t>
  </si>
  <si>
    <t>112</t>
  </si>
  <si>
    <t>2. Các khoản tương đương tiền</t>
  </si>
  <si>
    <t>120</t>
  </si>
  <si>
    <t>II. Các khoản đầu tư tài chính ngắn hạn</t>
  </si>
  <si>
    <t>121</t>
  </si>
  <si>
    <t>1. Đầu tư ngắn hạn</t>
  </si>
  <si>
    <t>130</t>
  </si>
  <si>
    <t>III. Các khoản phải thu ngắn hạn</t>
  </si>
  <si>
    <t>131</t>
  </si>
  <si>
    <t>1. Phải thu khách hàng</t>
  </si>
  <si>
    <t>132</t>
  </si>
  <si>
    <t>2. Trả trước cho người bán</t>
  </si>
  <si>
    <t>135</t>
  </si>
  <si>
    <t>5. Các khoản phải thu khác</t>
  </si>
  <si>
    <t>140</t>
  </si>
  <si>
    <t>IV. Hàng tồn kho</t>
  </si>
  <si>
    <t>141</t>
  </si>
  <si>
    <t>1. Hàng tồn kho</t>
  </si>
  <si>
    <t>149</t>
  </si>
  <si>
    <t>2. Dự phòng giảm giá hàng tồn kho (*)</t>
  </si>
  <si>
    <t>150</t>
  </si>
  <si>
    <t>V. Tài sản ngắn hạn khác</t>
  </si>
  <si>
    <t>151</t>
  </si>
  <si>
    <t>1. Chi phí trả trước ngắn hạn</t>
  </si>
  <si>
    <t>152</t>
  </si>
  <si>
    <t>2. Thuế GTGT được khấu trừ</t>
  </si>
  <si>
    <t>154</t>
  </si>
  <si>
    <t>3. Thuế và các khoản phải thu Nhà nước</t>
  </si>
  <si>
    <t>158</t>
  </si>
  <si>
    <t>5. Tài sản ngắn hạn khác</t>
  </si>
  <si>
    <t>200</t>
  </si>
  <si>
    <t>B. TÀI SẢN DÀI HẠN</t>
  </si>
  <si>
    <t>220</t>
  </si>
  <si>
    <t>II. Tài sản cố định</t>
  </si>
  <si>
    <t>221</t>
  </si>
  <si>
    <t>1. Tài sản cố định hữu hình</t>
  </si>
  <si>
    <t>222</t>
  </si>
  <si>
    <t xml:space="preserve"> - Nguyên giá</t>
  </si>
  <si>
    <t>223</t>
  </si>
  <si>
    <t xml:space="preserve"> - Giá trị hao mòn lũy kế (*)</t>
  </si>
  <si>
    <t>227</t>
  </si>
  <si>
    <t>3. Tài sản cố định vô hình</t>
  </si>
  <si>
    <t>228</t>
  </si>
  <si>
    <t>229</t>
  </si>
  <si>
    <t>260</t>
  </si>
  <si>
    <t>V. Tài sản dài hạn khác</t>
  </si>
  <si>
    <t>261</t>
  </si>
  <si>
    <t>1. Chi phí trả trước dài hạn</t>
  </si>
  <si>
    <t>268</t>
  </si>
  <si>
    <t>3. Tài sản dài hạn khác</t>
  </si>
  <si>
    <t>270</t>
  </si>
  <si>
    <t>TỔNG CỘNG TÀI SẢN</t>
  </si>
  <si>
    <t>300</t>
  </si>
  <si>
    <t>A. NỢ PHẢI TRẢ</t>
  </si>
  <si>
    <t>310</t>
  </si>
  <si>
    <t>I. Nợ ngắn hạn</t>
  </si>
  <si>
    <t>311</t>
  </si>
  <si>
    <t>1. Vay và nợ ngắn hạn</t>
  </si>
  <si>
    <t>312</t>
  </si>
  <si>
    <t>2. Phải trả người bán</t>
  </si>
  <si>
    <t>313</t>
  </si>
  <si>
    <t>3. Người mua trả tiền trước</t>
  </si>
  <si>
    <t>314</t>
  </si>
  <si>
    <t xml:space="preserve">4. Thuế và các khoản phải nộp Nhà nước </t>
  </si>
  <si>
    <t>315</t>
  </si>
  <si>
    <t>5. Phải trả người lao động</t>
  </si>
  <si>
    <t>316</t>
  </si>
  <si>
    <t>6. Chi phí phải trả</t>
  </si>
  <si>
    <t>319</t>
  </si>
  <si>
    <t>9. Các khoản phải trả, phải nộp ngắn hạn khác</t>
  </si>
  <si>
    <t>323</t>
  </si>
  <si>
    <t>11. Quỹ khen thưởng phúc lợi</t>
  </si>
  <si>
    <t>330</t>
  </si>
  <si>
    <t>II. Nợ dài hạn</t>
  </si>
  <si>
    <t>334</t>
  </si>
  <si>
    <t>4. Vay và nợ dài hạn</t>
  </si>
  <si>
    <t>400</t>
  </si>
  <si>
    <t>B. VỐN CHỦ SỞ HỮU</t>
  </si>
  <si>
    <t>410</t>
  </si>
  <si>
    <t>I. Vốn chủ sở hữu</t>
  </si>
  <si>
    <t>411</t>
  </si>
  <si>
    <t>1. Vốn đầu tư của chủ sở hữu</t>
  </si>
  <si>
    <t>417</t>
  </si>
  <si>
    <t>7. Quỹ đầu tư phát triển</t>
  </si>
  <si>
    <t>418</t>
  </si>
  <si>
    <t>8. Quỹ dự phòng tài chính</t>
  </si>
  <si>
    <t>420</t>
  </si>
  <si>
    <t>10. Lợi nhuận sau thuế chưa phân phối</t>
  </si>
  <si>
    <t>440</t>
  </si>
  <si>
    <t>TỔNG CỘNG NGUỒN VỐN</t>
  </si>
  <si>
    <t>Nhan Thu Huyền</t>
  </si>
  <si>
    <t>BÁO CÁO KẾT QUẢ KINH DOANH</t>
  </si>
  <si>
    <t>CHỈ TIÊU</t>
  </si>
  <si>
    <t>01</t>
  </si>
  <si>
    <t>1. Doanh thu bán hàng</t>
  </si>
  <si>
    <t xml:space="preserve">    và cung cấp dịch vụ</t>
  </si>
  <si>
    <t>02</t>
  </si>
  <si>
    <t>2. Các khoản giảm trừ doanh thu</t>
  </si>
  <si>
    <t>10</t>
  </si>
  <si>
    <t>3. Doanh thu thuần về bán hàng</t>
  </si>
  <si>
    <t xml:space="preserve">     và cung cấp dịch vụ</t>
  </si>
  <si>
    <t>11</t>
  </si>
  <si>
    <t>4. Giá vốn hàng bán</t>
  </si>
  <si>
    <t>20</t>
  </si>
  <si>
    <t>5. Lợi nhuận gộp về bán hàng</t>
  </si>
  <si>
    <t>21</t>
  </si>
  <si>
    <t>6. Doanh thu hoạt động tài chính</t>
  </si>
  <si>
    <t>22</t>
  </si>
  <si>
    <t>7. Chi phí tài chính</t>
  </si>
  <si>
    <t>23</t>
  </si>
  <si>
    <t xml:space="preserve"> - Trong đó: Chi phí lãi vay</t>
  </si>
  <si>
    <t>24</t>
  </si>
  <si>
    <t>8. Chi phí bán hàng</t>
  </si>
  <si>
    <t>25</t>
  </si>
  <si>
    <t>9. Chi phí quản lý doanh nghiệp</t>
  </si>
  <si>
    <t>30</t>
  </si>
  <si>
    <t xml:space="preserve">10. Lợi nhuận thuần từ hoạt động kinh doanh </t>
  </si>
  <si>
    <t>31</t>
  </si>
  <si>
    <t>11. Thu nhập khác</t>
  </si>
  <si>
    <t>32</t>
  </si>
  <si>
    <t xml:space="preserve">12. Chi phí khác </t>
  </si>
  <si>
    <t>40</t>
  </si>
  <si>
    <t>13. Lợi nhuận khác</t>
  </si>
  <si>
    <t>50</t>
  </si>
  <si>
    <t xml:space="preserve">14. Tổng lợi nhuận kế toán trước thuế </t>
  </si>
  <si>
    <t>51</t>
  </si>
  <si>
    <t>15. Chi phí thuế TNDN hiện hành</t>
  </si>
  <si>
    <t>60</t>
  </si>
  <si>
    <t>17. Lợi nhuận sau thuế TNDN</t>
  </si>
  <si>
    <t>70</t>
  </si>
  <si>
    <t>18. Lãi cơ bản trên cổ phiếu</t>
  </si>
  <si>
    <t>BÁO CÁO LƯU CHUYỂN TIỀN TỆ</t>
  </si>
  <si>
    <t>I. LƯU CHUYỂN TIỀN TỪ HOẠT ĐỘNG KINH DOANH</t>
  </si>
  <si>
    <t>1.</t>
  </si>
  <si>
    <t>Tiền thu từ bán hàng, cung cấp dịch vụ và</t>
  </si>
  <si>
    <t>doanh thu khác</t>
  </si>
  <si>
    <t>2.</t>
  </si>
  <si>
    <t>Tiền chi trả cho người cung cấp hàng hóa và dịch vụ</t>
  </si>
  <si>
    <t>03</t>
  </si>
  <si>
    <t>3.</t>
  </si>
  <si>
    <t>Tiền chi trả cho người lao động</t>
  </si>
  <si>
    <t>4.</t>
  </si>
  <si>
    <t>Tiền chi trả lãi vay</t>
  </si>
  <si>
    <t>05</t>
  </si>
  <si>
    <t>5.</t>
  </si>
  <si>
    <t>Tiền chi nộp thuế thu nhập doanh nghiệp</t>
  </si>
  <si>
    <t>06</t>
  </si>
  <si>
    <t>6.</t>
  </si>
  <si>
    <t>Tiền thu khác từ hoạt động kinh doanh</t>
  </si>
  <si>
    <t>7.</t>
  </si>
  <si>
    <t>Tiền chi khác cho hoạt động kinh doanh</t>
  </si>
  <si>
    <t>Lưu chuyển tiền thuần từ hoạt động kinh doanh</t>
  </si>
  <si>
    <t xml:space="preserve">II. LƯU CHUYỂN TỪ HOẠT ĐỘNG ĐẦU TƯ </t>
  </si>
  <si>
    <t>Tiền chi để mua sắm, xây dựng TSCĐ và các tài sản</t>
  </si>
  <si>
    <t>dài hạn khác</t>
  </si>
  <si>
    <t>Tiền chi đầu tư góp vốn vào đơn vị khác</t>
  </si>
  <si>
    <t>26</t>
  </si>
  <si>
    <t>Tiền thu hồi đầu tư góp vốn vào đơn vị khác</t>
  </si>
  <si>
    <t>27</t>
  </si>
  <si>
    <t>Tiền thu lãi cho vay, cổ tức và lợi nhuận được chia</t>
  </si>
  <si>
    <t>Lưu chuyển tiền thuần từ hoạt động đầu tư</t>
  </si>
  <si>
    <t xml:space="preserve">III. LƯU CHUYỂN TIỀN TỪ HOẠT ĐỘNG TÀI CHÍNH </t>
  </si>
  <si>
    <t>Tiền thu từ phát hành cố phiếu, nhận vốn góp của</t>
  </si>
  <si>
    <t>chủ sở hữu</t>
  </si>
  <si>
    <t>33</t>
  </si>
  <si>
    <t>Tiền vay ngắn hạn, dài hạn nhận được</t>
  </si>
  <si>
    <t>34</t>
  </si>
  <si>
    <t>Tiền chi trả nợ gốc vay</t>
  </si>
  <si>
    <t>36</t>
  </si>
  <si>
    <t xml:space="preserve">Cổ tức, lợi nhuận đã trả cho chủ sở hữu </t>
  </si>
  <si>
    <t>Lưu chuyển tiền thuần từ hoạt động tài chính</t>
  </si>
  <si>
    <t xml:space="preserve">Lưu chuyển tiền thuần trong kỳ </t>
  </si>
  <si>
    <t>Tiền và tương đương tiền đầu kỳ</t>
  </si>
  <si>
    <t>Tiền và tương đương tiền cuối kỳ</t>
  </si>
  <si>
    <t>THUYẾT MINH BÁO CÁO TÀI CHÍNH</t>
  </si>
  <si>
    <t>Năm 2012</t>
  </si>
  <si>
    <t>.</t>
  </si>
  <si>
    <t>THÔNG TIN CHUNG</t>
  </si>
  <si>
    <t>Hình thức sở hữu vốn</t>
  </si>
  <si>
    <t>Trụ sở chính của Công ty được đặt tại Tầng 5, Tòa nhà Bảo Anh, 62 Trần Thái Tông, Dịch Vọng, Cầu Giấy, Hà Nội.</t>
  </si>
  <si>
    <t>Công ty có các đơn vị trực thuộc sau:</t>
  </si>
  <si>
    <t>Địa chỉ</t>
  </si>
  <si>
    <t>Hoạt động kinh doanh chính</t>
  </si>
  <si>
    <t>Chi nhánh Công ty Cổ phần Trang trí Nội thất Dầu khí</t>
  </si>
  <si>
    <t>Khu công nghiệp Tân Quang, xã Tân Quang, huyện Văn Lâm, tỉnh Hưng Yên, Việt Nam</t>
  </si>
  <si>
    <t>Xí nghiệp</t>
  </si>
  <si>
    <t>Trung tâm</t>
  </si>
  <si>
    <t>Văn phòng đại diện</t>
  </si>
  <si>
    <t>Lưu ý: cột địa chỉ chỉ nêu tên tỉnh, địa bàn hoạt động, còn cột “Hoạt động kinh doanh chính” nêu những hoạt động kinh doanh chính mà đơn vị trực thuộc thực hiện và có liên quan đến hoạt động chung của tập đoàn, công ty.</t>
  </si>
  <si>
    <t>Thông tin về các công ty con, công ty liên doanh, liên kết của Công ty: xem chi tiết tại Thuyết minh số 15.</t>
  </si>
  <si>
    <t>Theo Giấy Chứng nhận đăng ký kinh doanh thay đổi lần thứ 11 ngày 19 tháng 12 năm 2012, hoạt động kinh doanh của Công ty là:</t>
  </si>
  <si>
    <t>Bán lẻ hàng hóa khác mới trong các cửa hàng chuyên doanh. Chi tiết: bán lẻ tranh, ảnh và các tác phẩm khác (trừ đồ cổ) trong các cửa hàng chuyên doanh;</t>
  </si>
  <si>
    <t>Bán lẻ đồ cũ kim, sơn, kính và thiết bị lắp đặt khác trong xây dựng, trong các cửa hàng chuyên doanh. Chi tiết: bán lẻ sơn, màu, véc ni, kính xây dựng, gạch ốp lát, thiết bị vệ sinh trong các cửa hàng chuyên doanh;</t>
  </si>
  <si>
    <t>Bán buôn các đồ dùng khác cho gia đình: gốm, sứ, thuỷ tinh, giường, tủ, bàn ghế và đồ dùng nội thất tương tự;</t>
  </si>
  <si>
    <t>Bán lẻ đồ điện dân dụng, giường, tủ, bàn, ghế và đồ nội thất tương tự, đèn và bộ đèn điện, đồ dùng gia đình khác chưa được phân vào đâu trong các cửa hàng chuyên doanh;</t>
  </si>
  <si>
    <t xml:space="preserve"> Hoàn thiện công trình xây dựng;</t>
  </si>
  <si>
    <t>Hoạt động kiến trúc và tư vấn kỹ thuật có liên quan: thiết kế kiến trúc công trình; thiết kế kiến trúc công trình xây dựng dân dụng và công nghiệp; thiết kế quy hoạch xây dựng;</t>
  </si>
  <si>
    <t>Hoạt động thiết kế chuyên dụng;</t>
  </si>
  <si>
    <t>Bán buôn máy móc, thiết bị và phụ tùng máy khác, máy moc, thiết bị và phụ tùng văn phòng (trừ máy vi tính và thiết bị ngoại vi);</t>
  </si>
  <si>
    <t>Bán lẻ thảm, đệm, chăn, màn, rèm, vật liệu phủ tường và sàn trong các cửa hàng chuyên doanh;</t>
  </si>
  <si>
    <t>Bán buôn vải, hàng may sẵn, giày dép, thảm, đệm, chăn, màn, rèm, ga trải giường, gối và hàng dệt khác;</t>
  </si>
  <si>
    <t>Bán buôn vật liệu, thiết bị lắp đặt khác trong xây dựng;</t>
  </si>
  <si>
    <t>Sản xuất giường, tủ, bàn, ghế;</t>
  </si>
  <si>
    <t>Sản xuất sản phẩm từ plastic;</t>
  </si>
  <si>
    <t>Sản xuất thảm, chăn đệm;</t>
  </si>
  <si>
    <t>Sản xuất đồ gỗ xây dựng;</t>
  </si>
  <si>
    <t>Sản xuất sản phẩm chịu lửa;</t>
  </si>
  <si>
    <t>Sản xuất gỗ dán, gỗ lạng, ván ép và ván mỏng khác;</t>
  </si>
  <si>
    <t>Sản xuất sợi nhân tạo;</t>
  </si>
  <si>
    <t>Sản xuất sơn, véc ni và các chất sơn, quét tương tự; sản xuất mực in và matít;</t>
  </si>
  <si>
    <t>Sản xuất vật liệu xây dựng từ đất sét;</t>
  </si>
  <si>
    <t>Sản xuất sản phẩm gốm, sứ khác;</t>
  </si>
  <si>
    <t>Sản xuất xi măng, vôi và thạch cao;</t>
  </si>
  <si>
    <t>Sản xuất bê tông và các sản phẩm xi măng từ thạch cao;</t>
  </si>
  <si>
    <t>Sản xuất sắt, thép, gang;</t>
  </si>
  <si>
    <t>Sản xuất kim loại màu và kim loại quý;</t>
  </si>
  <si>
    <t>Gia công cơ khí, xử lý tráng phủ kim loại;</t>
  </si>
  <si>
    <t>Sản xuất sản phẩm khác bằng kim loại chưa được phân vào đâu;</t>
  </si>
  <si>
    <t>Sản xuất sản phẩm từ lông thú;</t>
  </si>
  <si>
    <t>Vận tải hàng hoá bằng đường bộ; ô tô chuyên dụng, bằng phương tiện đường bộ khác;</t>
  </si>
  <si>
    <t>Vận tải hành khách đường bộ khác;</t>
  </si>
  <si>
    <t>Dịch vụ lưu trú ngắn ngày;</t>
  </si>
  <si>
    <t>Hoạt động dịch vụ hỗ trợ khai thác dầu thô và khí tự nhiên;</t>
  </si>
  <si>
    <t>Bán buôn nguyên liệu rắn, lỏng, khí và các sản phẩm liên quan;</t>
  </si>
  <si>
    <t>Bán buôn chuyên doanh khác chưa được phân vào đâu: hoá chất ( trừ loại sử dụng trong nông nghiệp);</t>
  </si>
  <si>
    <t>Lắp đặt hệ thống cấp, thoát nước, lò sưởi và điều hoà không khí;</t>
  </si>
  <si>
    <t>Lắp đặt hệ thống điện;</t>
  </si>
  <si>
    <t>Lắp đặt hệ thống xây dựng khác;</t>
  </si>
  <si>
    <t>Xuất nhập khẩu các mặt hàng công ty liên doanh (doanh nghiệp chỉ hoạt động xây dựng công trình khi đáp ứng đủ điều kiện năng lực theo quy định của pháp luật).</t>
  </si>
  <si>
    <t>- Hỗ trợ triển khai thực hiện các công trình dân dụng, công nghiệp;</t>
  </si>
  <si>
    <t>- Hỗ trợ thẩm tra hồ sơ thiết kế;</t>
  </si>
  <si>
    <t>- Hỗ trợ lắp đặt dây chuyền sản xuất công nghiệp;</t>
  </si>
  <si>
    <t>- Cung cấp máy móc thiết bị công nghiệp;</t>
  </si>
  <si>
    <t>- Quảng cáo thương mại;</t>
  </si>
  <si>
    <t xml:space="preserve">- Thi công, xây dựng công trình kỹ thuật </t>
  </si>
  <si>
    <t>- Lắp đặt trang thiết bị cho các công trình xây dựng (điện, hệ thống chiếu sáng, điện thoại, truyền hình cáp, mạng thông tin, thang máy, băng chuyền tự động);</t>
  </si>
  <si>
    <t>- Mua bán, lắp đặt hệ thống bơm, ống nước, điều hòa không khí, điều hòa trung tâm, hệ thống báo cháy, camera giám sát;</t>
  </si>
  <si>
    <t>- Mua bán vật liệu xây dựng;</t>
  </si>
  <si>
    <t>- Mua bán dầu thô, nhiên liệu rắn, khí đốt và các sản phẩm có nguồn gốc từ dầu thô, khí đốt;</t>
  </si>
  <si>
    <t>- Mua bán hóa chất (trừ loại hóa chất Nhà nước cấm);</t>
  </si>
  <si>
    <t>- Mua bán thiết bị văn phòng, văn phòng phẩm (máy tính, phần mềm máy tính, thiết bị ngoại vi như máy in, photocopy, két sắt, vật tư ngành in);</t>
  </si>
  <si>
    <t>- Mua bán thiết bị, linh kiện điện tử, viễn thông và điều khiển;</t>
  </si>
  <si>
    <t>- Mua bán thiết bị dụng cụ phục vụ nhà hàng, khách sạn;</t>
  </si>
  <si>
    <t>- Mua bán thiết bị quang học, thiết bị y tế, nha khoa, thiết bị bệnh viện;</t>
  </si>
  <si>
    <t>- Hoạt động khác hỗ trợ hoạt động khai thác dầu khí;</t>
  </si>
  <si>
    <t>- Kinh doanh dịch vụ khách sạn, nhà hàng (không bao gồm kinh doanh quán bar, phòng hát Karaoke, vũ trường);</t>
  </si>
  <si>
    <t>- Kinh doanh dịch vụ vận tải, vận chuyển hàng hóa, hành khách bằng ô tô theo hợp đồng;</t>
  </si>
  <si>
    <t>- Các dịch vụ về hệ thống CAD/CAM và điều khiển CNC;</t>
  </si>
  <si>
    <t>- Thiết kế hệ thống máy tính;</t>
  </si>
  <si>
    <t>- Khai thác, chế biến, kinh doanh quặng kim loại;</t>
  </si>
  <si>
    <t>- Sản xuất thực phẩm và đồ uống;</t>
  </si>
  <si>
    <t>- Sản xuất các sản phẩm từ hóa dầu;</t>
  </si>
  <si>
    <t>- Sản xuất hóa chất và các sản phẩm hóa chất;</t>
  </si>
  <si>
    <t>- Sản xuất sợi nhân tạo;</t>
  </si>
  <si>
    <t>- Xuất nhập khẩu các mặt hàng đã đăng ký ngành nghề kinh doanh;</t>
  </si>
  <si>
    <t>- Thiết kế kiến trúc công trình;</t>
  </si>
  <si>
    <t>- Thiết kế kiến trúc công trình xây dựng dân dụng và công nghiệp;</t>
  </si>
  <si>
    <t>- Thiết kế quy hoạch xây dựng;</t>
  </si>
  <si>
    <t>- Bán buôn máy móc, thiết bị và phụ tùng máy bao gồm: bán buôn máy móc, thiết bị và phụ tùng máy khai khoáng, xây dựng;</t>
  </si>
  <si>
    <t>- Bán buôn đồ dùng cho gia đình bao gồm: bán buôn giường, tủ, bàn ghế và đồ dùng nội thất tương tự; bán buôn đồ điện gia dụng, đèn và bộ đèn điện; bán buôn hàng gốm, sứ, thủy tinh;</t>
  </si>
  <si>
    <t>- Cưa, xẻ, bào gỗ và bảo quản gỗ;</t>
  </si>
  <si>
    <t>- Sản xuất gỗ dán, gỗ lạng, ván ép và ván mỏng;</t>
  </si>
  <si>
    <t>- Sản xuất đồ gỗ xây dựng;</t>
  </si>
  <si>
    <t>-  Sản xuất bao bì bằng gỗ;</t>
  </si>
  <si>
    <t>- Sản xuất sơn, vécni và các chất sơn, quét tương tự; sản xuất mực in và ma tít;</t>
  </si>
  <si>
    <t>- Sản xuất sản phẩm chịu lửa;</t>
  </si>
  <si>
    <t>- Sản xuất vật liệu xây dựng từ đất sét;</t>
  </si>
  <si>
    <t>- Sản xuất bộ đồ ăn bằng sứ; sản xuất các tượng nhỏ và các đồ trang trí bằng gốm khác; sản xuất các sản phẩm cách điện và các đồ đạc cố định trong nhà cách điện bằng gốm; sản xuất đồ nội thất bằng gốm;</t>
  </si>
  <si>
    <t>- Sản xuất xi măng, vôi và thạch cao;</t>
  </si>
  <si>
    <t>- Sản xuất bê tông và các sản phẩm từ xi măng và thạch cao;</t>
  </si>
  <si>
    <t>- Cắt tạo dáng và hoàn thiện đá;</t>
  </si>
  <si>
    <t>- Sản xuất sắt, thép, gang;</t>
  </si>
  <si>
    <t>- Sản xuất kim loại màu và kim loại quý;</t>
  </si>
  <si>
    <t>- Sản xuất giường, tủ, bàn, ghế;</t>
  </si>
  <si>
    <t>- Gia công cơ khí; xử lý và tráng phủ kim loại;</t>
  </si>
  <si>
    <t>- Sản xuất đồ dùng bằng kim loại cho nhà bếp, nhà vệ sinh và nhà ăn;</t>
  </si>
  <si>
    <t>- Sản xuất thảm, chăn đệm;</t>
  </si>
  <si>
    <t>- Sản xuất sản phẩm từ da lông thú;</t>
  </si>
  <si>
    <t>- Sản xuất plastic.</t>
  </si>
  <si>
    <t>Đặc điểm hoạt động của doanh nghiệp trong năm tài chính có ảnh hưởng đến Báo cáo tài chính</t>
  </si>
  <si>
    <t>[nêu những sự kiện về môi trường pháp lý, diễn biến thị trường, đặc điểm hoạt động kinh doanh, quản lý, tài chính; các sự kiện sáp nhập, chia tách, thay đổi quy mô… có ảnh hưởng đến báo cáo tài chính của doanh nghiệp- nếu có]</t>
  </si>
  <si>
    <t>CHẾ ĐỘ VÀ CHÍNH SÁCH KẾ TOÁN ÁP DỤNG TẠI CÔNG TY</t>
  </si>
  <si>
    <t>2.1</t>
  </si>
  <si>
    <t xml:space="preserve">Kỳ kế toán, đơn vị tiền tệ sử dụng trong kế toán </t>
  </si>
  <si>
    <t xml:space="preserve">Kỳ kế toán năm của Công ty bắt đầu từ ngày 01/01 và kết thúc vào ngày 31/12 hàng năm.
Đơn vị tiền tệ sử dụng trong ghi chép kế toán là đồng Việt Nam (VND).
</t>
  </si>
  <si>
    <t>2.2</t>
  </si>
  <si>
    <t>Chuẩn mực và Chế độ kế toán áp dụng</t>
  </si>
  <si>
    <t>Chế độ kế toán áp dụng</t>
  </si>
  <si>
    <t xml:space="preserve">Công ty áp dụng Chế độ Kế toán doanh nghiệp ban hành theo Quyết định số 15/2006/QĐ-BTC ngày 20 tháng 3 năm 2006 đã được sửa đổi, bổ sung theo quy định tại Thông tư 244/2009/TT-BTC ngày 31 tháng 12 năm 2009 của Bộ trưởng Bộ Tài chính. </t>
  </si>
  <si>
    <t>Tuyên bố về việc tuân thủ Chuẩn mực kế toán và Chế độ kế toán</t>
  </si>
  <si>
    <t>Công ty đã áp dụng các Chuẩn mực kế toán Việt Nam và các văn bản hướng dẫn Chuẩn mực do Nhà nước đã ban hành. Các báo cáo tài chính được lập và trình bày theo đúng mọi quy định của từng chuẩn mực, thông tư hướng dẫn thực hiện chuẩn mực và Chế độ kế toán hiện hành đang áp dụng.</t>
  </si>
  <si>
    <t>Hình thức kế toán áp dụng</t>
  </si>
  <si>
    <t>Công ty áp dụng hình thức kế toán trên máy vi tính.</t>
  </si>
  <si>
    <t>Công cụ tài chính</t>
  </si>
  <si>
    <t>Ghi nhận ban đầu</t>
  </si>
  <si>
    <t>Tài sản tài chính</t>
  </si>
  <si>
    <t>Tài sản tài chính của Công ty bao gồm tiền và các khoản tương đương tiền, các khoản phải thu khách hàng và phải thu khác, các khoản đầu tư ngắn hạn và dài hạn. Tại thời điểm ghi nhận ban đầu, tài sản tài chính được xác định theo giá mua/chi phí phát hành cộng các chi phí phát sinh khác liên quan trực tiếp đến việc mua, phát hành tài sản tài chính đó.</t>
  </si>
  <si>
    <t>Nợ phải trả tài chính</t>
  </si>
  <si>
    <t>Nợ phải trả tài chính của Công ty bao gồm các khoản vay, các khoản phải trả người bán và phải trả khác, chi phí phải trả. Tại thời điểm ghi nhận lần đầu, các khoản nợ phải trả tài chính được xác định theo giá phát hành cộng các chi phí phát sinh liên quan trực tiếp đến việc phát hành nợ phải trả tài chính đó.</t>
  </si>
  <si>
    <t>Giá trị sau ghi nhận ban đầu</t>
  </si>
  <si>
    <t>Hiện tại chưa có các quy định về đánh giá lại công cụ tài chính sau ghi nhận ban đầu.</t>
  </si>
  <si>
    <t>Tiền và các khoản tương đương tiền</t>
  </si>
  <si>
    <t>Tiền và các khoản tương đương tiền bao gồm tiền mặt tại quỹ, tiền gửi ngân hàng, các khoản đầu tư ngắn hạn có thời gian đáo hạn không quá 03 tháng, có tính thanh khoản cao, có khả năng chuyển đổi dễ dàng thành các lượng tiền xác định và không có nhiều rủi ro trong chuyển đổi thành tiền.</t>
  </si>
  <si>
    <t>Các khoản phải thu</t>
  </si>
  <si>
    <t>Các khoản phải thu được trình bày trên Báo cáo tài chính theo giá trị ghi sổ các khoản phải thu khách hàng và phải thu khác sau khi trừ đi các khoản dự phòng được lập cho các khoản nợ phải thu khó đòi.</t>
  </si>
  <si>
    <r>
      <t xml:space="preserve">Dự phòng nợ phải thu khó đòi được trích lập cho từng khoản phải thu khó đòi căn cứ vào tuổi nợ quá hạn của các khoản nợ hoặc dự kiến mức tổn thất có thể xảy ra. </t>
    </r>
    <r>
      <rPr>
        <sz val="10"/>
        <color indexed="9"/>
        <rFont val="Times New Roman"/>
        <family val="1"/>
      </rPr>
      <t>(hoặc Dự phòng nợ phải thu khó đòi được trích lập cho từng khoản phải thu khó đòi căn cứ theo quy định tại Thông tư số 228/2009/TT-BTC do Bộ Tài chính ban hành ngày 7/12/2009)</t>
    </r>
  </si>
  <si>
    <t xml:space="preserve">Hàng tồn kho </t>
  </si>
  <si>
    <t>Hàng tồn kho được tính theo giá gốc. Trường hợp giá trị thuần có thể thực hiện được thấp hơn giá gốc thì hàng tồn kho được tính theo giá trị thuần có thể thực hiện được. Giá gốc hàng tồn kho bao gồm chi phí mua, chi phí chế biến và các chi phí liên quan trực tiếp khác phát sinh để có được hàng tồn kho ở địa điểm và trạng thái hiện tại.</t>
  </si>
  <si>
    <t>Giá trị hàng tồn kho được xác định theo phương pháp bình quân gia quyền.</t>
  </si>
  <si>
    <r>
      <t>Phương pháp xác định giá trị sản phẩm dở dang: chi phí sản xuất kinh doanh dở dang được tập hợp theo từng công trình chưa hoàn thành hoặc chưa ghi nhận doanh thu.</t>
    </r>
    <r>
      <rPr>
        <sz val="10"/>
        <color indexed="9"/>
        <rFont val="Times New Roman"/>
        <family val="1"/>
      </rPr>
      <t xml:space="preserve"> / hoặc chi phí sản xuất kinh doanh dở dang được tập hợp theo chi phí phát sinh thực tế cho từng loại sản phẩm chưa hoàn thành/ hoặc chi phí nguyên vật liệu chính cho từng loại sản phẩm chưa hoàn thành/ hoặc chi phí phát sinh thực tế cho từng giai đoạn sản xuất trong dây chuyền [sửa đổi, xoá bỏ nếu không phù hợp]</t>
    </r>
  </si>
  <si>
    <t xml:space="preserve">Hàng tồn kho được hạch toán theo phương pháp kê khai thường xuyên. </t>
  </si>
  <si>
    <t>Dự phòng giảm giá hàng tồn kho được lập vào thời điểm cuối năm là số chênh lệch giữa giá gốc của hàng tồn kho lớn hơn giá trị thuần có thể thực hiện được.</t>
  </si>
  <si>
    <t>2.8</t>
  </si>
  <si>
    <t>Tài sản cố định và khấu hao tài sản cố định</t>
  </si>
  <si>
    <t>Tài sản cố định hữu hình, tài sản cố định vô hình được ghi nhận theo giá gốc. Trong quá trình sử dụng, tài sản cố định hữu hình, tài sản cố định vô hình được ghi nhận theo nguyên giá, hao mòn luỹ kế và giá trị còn lại.</t>
  </si>
  <si>
    <t>Tài sản cố định thuê tài chính được ghi nhận nguyên giá theo giá trị hợp lý hoặc giá trị hiện tại của khoản thanh toán tiền thuê tối thiểu (không bao gồm thuế GTGT) và các chi phí trực tiếp phát sinh ban đầu liên quan đến TSCĐ thuê tài chính. Trong quá trình sử dụng, tài sản cố định thuê tài chính được ghi nhận theo nguyên giá, hao mòn luỹ kế và giá trị còn lại.</t>
  </si>
  <si>
    <t>Khấu hao được trích theo phương pháp đường thẳng. Thời gian khấu hao được ước tính như sau:</t>
  </si>
  <si>
    <t>- Nhà cửa, vật kiến trúc</t>
  </si>
  <si>
    <t>X - Y</t>
  </si>
  <si>
    <t>năm</t>
  </si>
  <si>
    <t>- Máy móc, thiết bị</t>
  </si>
  <si>
    <t>- Phương tiện vận tải</t>
  </si>
  <si>
    <t>- Thiết bị văn phòng</t>
  </si>
  <si>
    <t>03 - 07</t>
  </si>
  <si>
    <t>- Các tài sản khác</t>
  </si>
  <si>
    <t>- Nhãn hiệu hàng hoá</t>
  </si>
  <si>
    <t>- Phần mềm quản lý</t>
  </si>
  <si>
    <t>TSCĐ thuê tài chính được trích khấu hao như TSCĐ của Công ty. Đối với TSCĐ thuê tài chính không chắc chắn sẽ được mua lại thì sẽ được tính trích khấu hao theo thời hạn thuê khi thời hạn thuê ngắn hơn thời gian sử dụng hữu ích.</t>
  </si>
  <si>
    <t>Bất động sản đầu tư</t>
  </si>
  <si>
    <t>Bất động sản đầu tư được ghi nhận theo giá gốc. Trong quá trình nắm giữ chờ tăng giá, hoặc cho thuê hoạt động, bất động sản đầu tư được ghi nhận theo nguyên giá, hao mòn luỹ kế và giá trị còn lại.
Bất động sản đầu tư được trích khấu hao theo phương pháp đường thẳng với thời gian khấu hao được ước tính như sau:</t>
  </si>
  <si>
    <t>- Quyền sử dụng đất</t>
  </si>
  <si>
    <t>Các khoản đầu tư tài chính</t>
  </si>
  <si>
    <t>Các khoản đầu tư vào các công ty con mà trong đó Công ty nắm quyền kiểm soát được trình bày theo phương pháp giá gốc. Các khoản phân phối lợi nhuận mà công ty mẹ nhận được từ số lợi nhuận lũy kế của các công ty con sau ngày công ty mẹ nắm quyền kiểm soát được ghi vào kết quả hoạt động kinh doanh trong kỳ của công ty mẹ. Các khoản phân phối khác được xem như phần thu hồi của các khoản đầu tư và được trừ vào giá trị đầu tư.</t>
  </si>
  <si>
    <t>Các khoản đầu tư vào các công ty liên kết mà trong đó Công ty có ảnh hưởng đáng kể được trình bày theo phương pháp giá gốc. Các khoản phân phối lợi nhuận từ số lợi nhuận thuần lũy kế của các công ty liên kết sau ngày đầu tư được phân bổ vào kết quả hoạt động kinh doanh trong kỳ của Công ty. Các khoản phân phối khác được xem như phần thu hồi các khoản đầu tư và được trừ vào giá trị đầu tư.</t>
  </si>
  <si>
    <t>Khoản đầu tư vào công ty liên doanh được kế toán theo phương pháp giá gốc. Khoản vốn góp liên doanh không điều chỉnh theo thay đổi của phần sở hữu của công ty trong tài sản thuần của công ty liên doanh. Báo cáo Kết quả hoạt động kinh doanh của Công ty phản ánh khoản thu nhập được chia từ lợi nhuận thuần luỹ kế của Công ty liên doanh phát sinh sau khi góp vốn liên doanh.</t>
  </si>
  <si>
    <t>Hoạt động liên doanh theo hình thức Hoạt động kinh doanh đồng kiểm soát và Tài sản đồng kiểm soát được Công ty áp dụng nguyên tắc kế toán chung như với các hoạt đông kinh doanh thông thường khác. Trong đó:</t>
  </si>
  <si>
    <t>Công ty theo dõi riêng các khoản thu nhập, chi phí liên quan đến hoạt động liên doanh và thực hiện phân bổ cho các bên trong liên doanh theo hợp đồng liên doanh;</t>
  </si>
  <si>
    <t>Công ty theo dõi riêng tài sản góp vốn liên doanh, phần vốn góp vào tài sản đồng kiểm soát và các khoản công nợ chung, công nợ riêng phát sinh từ hoạt động liên doanh.</t>
  </si>
  <si>
    <t>Các khoản đầu tư tài chính tại thời điểm báo cáo, nếu:</t>
  </si>
  <si>
    <t>Kỳ phiếu, tín phiếu kho bạc, tiền gửi ngân hàng có thời hạn thu hồi hoặc đáo hạn không quá 3 tháng kể từ ngày mua khoản đầu tư đó được coi là  “tương đương tiền";</t>
  </si>
  <si>
    <t>Có thời hạn thu hồi vốn dưới 1 năm hoặc trong 1 chu kỳ kinh doanh hoặc những chứng khoán dài hạn được mua vào để bán ở thị trường chứng khoán mà có thể thu hồi vốn trong thời hạn không quá một năm được phân loại là tài sản ngắn hạn;</t>
  </si>
  <si>
    <t>Có thời hạn thu hồi vốn trên 1 năm hoặc hơn 1 chu kỳ kinh doanh được phân loại là tài sản dài hạn;</t>
  </si>
  <si>
    <t>Dự phòng giảm giá đầu tư được lập vào thời điểm cuối năm là số chênh lệch giữa giá gốc của các khoản đầu tư được hạch toán trên sổ kế toán lớn hơn giá trị thị trường hoặc giá trị hợp lý của chúng tại thời điểm lập dự phòng.</t>
  </si>
  <si>
    <t>Đối với các khoản đầu tư chứng khoán: nếu chứng khoán đã được niêm yết thì giá trị thị trường được tính theo giá giao dịch bình quân tại ngày trích lập dự phòng trên Sở Giao dịch Chứng khoán Hà Nội (HNX) hoặc giá đóng cửa tại ngày trích lập dự phòng trên Sở Giao dịch Chứng khoán Thành phố Hồ Chí Minh (HOSE); nếu chứng khoán chưa được niêm yết trên thị trường chứng khoán thì giá trị thị trường được xác định theo giá giao dịch bình quân trên thị trường giao dịch của các công ty đại chúng chưa niêm yết (UPCom) tại ngày lập dự phòng hoặc giá trung bình trên cơ sở giá giao dịch được cung cấp tối thiểu bởi ba công ty chứng khoán tại thời điểm lập dự phòng. Trường hợp không thể xác định được giá thị trường của chứng khoán thì Công ty không trích lập dự phòng giảm giá chứng khoán. Đối với chứng khoán niêm yết bị hủy giao dịch, ngừng giao dịch kể từ ngày giao dịch thứ sáu trở đi thì giá trị thị trường là giá trị sổ sách tại ngày lập bảng cân đối kế toán gần nhất.</t>
  </si>
  <si>
    <t>Đối với các khoản đầu tư dài hạn vào tổ chức kinh tế khác: mức trích lập dự phòng được xác định dựa vào báo cáo tài chính của tổ chức kinh tế khác.</t>
  </si>
  <si>
    <t>Chi phí đi vay</t>
  </si>
  <si>
    <t>Chi phí đi vay được ghi nhận vào chi phí sản xuất, kinh doanh trong kỳ khi phát sinh, trừ chi phí đi vay liên quan trực tiếp đến việc đầu tư xây dựng hoặc sản xuất tài sản dở dang được tính vào giá trị của tài sản đó (được vốn hoá) khi có đủ các điều kiện quy định trong Chuẩn mực Kế toán Việt Nam số 16 “Chi phí đi vay”.</t>
  </si>
  <si>
    <t>Chi phí đi vay liên quan trực tiếp đến việc đầu tư xây dựng hoặc sản xuất tài sản dở dang cần có thời gian đủ dài (trên 12 tháng) để có thể đưa vào sử dụng theo mục đích định trước hoặc bán thì được tính vào giá trị của tài sản đó (được vốn hoá), bao gồm các khoản lãi tiền vay, phân bổ các khoản chiết khấu hoặc phụ trội khi phát hành trái phiếu, các khoản chi phí phụ phát sinh liên quan tới quá trình làm thủ tục vay.</t>
  </si>
  <si>
    <t>Tỷ lệ vốn hoá chi phí lãi vay trong kỳ là: 0%</t>
  </si>
  <si>
    <t>Chi phí trả trước</t>
  </si>
  <si>
    <t>Các chi phí trả trước chỉ liên quan đến chi phí sản xuất kinh doanh của một năm tài chính hoặc một chu kỳ kinh doanh được ghi nhận là chi phí trả trước ngắn hạn và được tính vào chi phí sản xuất kinh doanh trong năm tài chính.
Các chi phí đã phát sinh trong năm tài chính nhưng liên quan đến kết quả hoạt động sản xuất kinh doanh của nhiều niên độ kế toán được hạch toán vào chi phí trả trước dài hạn để phân bổ dần vào kết quả hoạt động kinh doanh trong  các niên độ kế toán sau.</t>
  </si>
  <si>
    <t>Việc tính và phân bổ chi phí trả trước dài hạn vào chi phí sản xuất kinh doanh từng kỳ hạch toán được căn cứ vào tính chất, mức độ từng loại chi phí để chọn phương pháp và tiêu thức phân bổ hợp lý. Chi phí trả trước được phân bổ dần vào chi phí sản xuất kinh doanh theo phương pháp đường thẳng.</t>
  </si>
  <si>
    <t>2.12</t>
  </si>
  <si>
    <t>Chi phí phải trả</t>
  </si>
  <si>
    <t>Các khoản chi phí thực tế chưa phát sinh nhưng được trích trước vào chi phí sản xuất, kinh doanh trong kỳ để đảm bảo khi chi phí phát sinh thực tế không gây đột biến cho chi phí sản xuất kinh doanh trên cơ sở đảm bảo nguyên tắc phù hợp giữa doanh thu và chi phí. Khi các chi phí đó phát sinh, nếu có chênh lệch với số đã trích, kế toán tiến hành ghi bổ sung hoặc ghi giảm chi phí tương ứng với phần chênh lệch.</t>
  </si>
  <si>
    <t>Các khoản dự phòng phải trả</t>
  </si>
  <si>
    <t>Giá trị được ghi nhận của một khoản dự phòng phải trả là giá trị được ước tính hợp lý nhất về khoản tiền sẽ phải chi để thanh toán nghĩa vụ nợ hiện tại tại ngày kết thúc kỳ kế toán năm.</t>
  </si>
  <si>
    <t>Chỉ những khoản chi phí liên quan đến khoản dự phòng phải trả đã lập ban đầu mới được bù đắp bằng khoản dự phòng phải trả đó.</t>
  </si>
  <si>
    <t>Khoản chênh lệch giữa số dự phòng phải trả đã lập ở kỳ kế toán trước chưa sử dụng hết lớn hơn số dự phòng phải trả lập ở kỳ báo cáo được  hoàn nhập ghi giảm chi phí sản xuất, kinh doanh trong kỳ trừ khoản chênh lệch lớn hơn của khỏan dự phòng phải trả về bảo hành công trình xây lắp được hoàn nhập vào thu nhập khác trong kỳ.</t>
  </si>
  <si>
    <t>2.13</t>
  </si>
  <si>
    <t>Vốn chủ sở hữu</t>
  </si>
  <si>
    <t>Áp dụng đối với công ty cổ phần:</t>
  </si>
  <si>
    <t>Vốn đầu tư của chủ sở hữu được ghi nhận theo số vốn thực góp của chủ sở hữu.</t>
  </si>
  <si>
    <t>Thặng dư vốn cổ phần được ghi nhận theo số chênh lệch lớn hơn/hoặc nhỏ hơn giữa giá thực tế phát hành và mệnh giá cổ phiếu khi phát hành cổ phiếu lần đầu, phát hành bổ sung hoặc tái phát hành cổ phiếu quỹ. Chi phí trực tiếp liên quan đến việc phát hành bổ sung cổ phiếu hoặc tái phát hành cổ phiếu quỹ được ghi giảm Thặng dư vốn cổ phần.</t>
  </si>
  <si>
    <t>Vốn khác của chủ sở hữu được ghi theo giá trị còn lại giữa giá trị hợp lý của các tài sản mà doanh nghiệp được các tổ chức, cá nhân khác tặng, biếu sau khi trừ (-) các khoản thuế phải nộp (nếu có) liên quan đến các tài sản được tặng, biếu này; và khoản bổ sung từ kết quả hoạt động kinh doanh.</t>
  </si>
  <si>
    <t>Cổ phiếu quỹ là cổ phiếu do Công ty phát hành và sau đó mua lại. Cổ phiếu quỹ được ghi nhận theo giá trị thực tế và trình bày trên Bảng Cân đối kế toán là một khoản ghi giảm vốn chủ sở hữu. Công ty không ghi nhận các khoản lãi (lỗ) khi mua, bán, phát hành hoặc hủy cổ phiếu quỹ.</t>
  </si>
  <si>
    <t>Lợi nhuận sau thuế chưa phân phối là số lợi nhuận từ các hoạt động của doanh nghiệp sau khi trừ (-) các khoản điều chỉnh do áp dụng hồi tố thay đổi chính sách kế toán và điều chỉnh hồi tố sai sót trọng yếu của các năm trước. Lợi nhuận sau thuế chưa phân phối có thể được chia cho các nhà đầu tư dựa trên tỷ lệ góp vốn sau khi được Đại hội đồng cổ đông phê duyệt và sau khi đã trích lập các quỹ dự phòng theo Điều lệ Công ty và các quy định của pháp luật Việt Nam.</t>
  </si>
  <si>
    <t>Cổ tức phải trả cho các cổ đông được ghi nhận là khoản phải trả trong Bảng Cân đối kế toán của Công ty sau khi có thông báo chia cổ tức của Đại hội đồng cổ đông Công ty.</t>
  </si>
  <si>
    <t>Áp dụng đối với các doanh nghiệp khác:</t>
  </si>
  <si>
    <t>Chênh lệch đánh giá lại tài sản phản ánh trên bảng cân đối kế toán là chênh lệch đánh giá lại tài sản phát sinh từ việc đánh giá lại tài sản theo Quyết định số … ngày.….. của …</t>
  </si>
  <si>
    <r>
      <t xml:space="preserve">Lợi nhuận sau thuế chưa phân phối là số lợi nhuận từ các hoạt động của doanh nghiệp sau khi trừ (-) các khoản điều chỉnh do áp dụng hồi tố thay đổi chính sách kế toán và điều chỉnh hồi tố sai sót trọng yếu của các năm trước. Lợi nhuận sau thuế chưa phân phối được phân phối theo các quy định tại </t>
    </r>
    <r>
      <rPr>
        <sz val="10"/>
        <color indexed="12"/>
        <rFont val="Times New Roman"/>
        <family val="1"/>
      </rPr>
      <t>Thông tư số.... sau khi được cấp có thẩm quyền phê duyệt.</t>
    </r>
  </si>
  <si>
    <t xml:space="preserve">Các nghiệp vụ bằng ngoại tệ </t>
  </si>
  <si>
    <t>Áp dụng đối với doanh nghiệp đang hoạt động</t>
  </si>
  <si>
    <t>Trường hợp đơn vị lựa chọn việc áp dụng Chuẩn mực số 10 “Ảnh hưởng của việc thay đổi tỷ giá hối đoái” [sửa đổi, xoá bỏ nếu không phù hợp]</t>
  </si>
  <si>
    <r>
      <t>Các nghiệp vụ phát sinh bằng các đơn vị tiền tệ khác với đơn vị tiền tệ kế toán của Công ty (</t>
    </r>
    <r>
      <rPr>
        <sz val="10"/>
        <color indexed="12"/>
        <rFont val="Times New Roman"/>
        <family val="1"/>
      </rPr>
      <t>VND/USD</t>
    </r>
    <r>
      <rPr>
        <sz val="10"/>
        <rFont val="Times New Roman"/>
        <family val="1"/>
      </rPr>
      <t>) được hạch toán theo tỷ giá giao dịch vào ngày phát sinh nghiệp vụ. Tại ngày kết thúc kỳ kế toán, các khoản mục tiền tệ (tiền mặt, tiền gửi, tiền đang chuyển, nợ phải thu, nợ phải trả không bao gồm các khoản Người mua ứng trước và Ứng trước cho người bán, Doanh thu nhận trước) có gốc ngoại tệ được đánh giá lại theo tỷ giá bình quân của các ngân hàng thương mại nơi Công ty mở tài khoản/tỷ giá mua vào của ngân hàng thương mại nơi Công ty mở tài khoản công bố tại thời điểm lập Báo cáo tài chính. Tất cả các khoản chênh lệch tỷ giá thực tế phát sinh trong năm và chênh lệch do đánh giá lại số dư các khoản mục tiền tệ có gốc ngoại tệ cuối năm được hạch toán vào kết quả hoạt động kinh doanh của năm tài chính.</t>
    </r>
  </si>
  <si>
    <t>Trong trường hợp trong các năm trước đơn vị áp dụng Thông tư 201 và đến năm 2012 áp dụng Thông tư 179, số dư CLTG chưa phân bổ hết thì thuyết minh như sau: [sửa đổi, xoá bỏ nếu không phù hợp]</t>
  </si>
  <si>
    <t>Từ năm 2012 Công ty thay đổi chính sách kế toán đối với các nghiệp vụ bằng ngoại tệ và hạch toán chênh lệch tỷ giá hối đoái theo hướng dẫn tại Thông tư 179/2012/TT-BTC thay thế cho Thông tư 201/2009/TT-BTC ngày 15/10/2009 của Bộ Tài chính hướng dẫn xử lý các khoản chênh lệch tỷ giá trong doanh nghiệp. Theo đó các nghiệp vụ phát sinh bằng các đơn vị tiền tệ khác với đơn vị tiền tệ kế toán của Công ty (VND) được hạch toán theo tỷ giá giao dịch vào ngày phát sinh nghiệp vụ. Tại ngày kết thúc kỳ kế toán năm, các khoản mục tiền tệ có gốc ngoại tệ (tiền mặt, tiền gửi, tiền đang chuyển, nợ phải thu, nợ phải trả không bao gồm các khoản Người mua ứng trước và Ứng trước cho người bán, Doanh thu nhận trước) có gốc ngoại tệ được đánh giá lại theo tỷ giá bình quân của các ngân hàng thương mại nơi Công ty mở tài khoản/tỷ giá mua vào của ngân hàng thương mại nơi Công ty mở tài khoản công bố tại thời điểm lập Báo cáo tài chính. Tất cả các khoản chênh lệch tỷ giá thực tế phát sinh trong năm và chênh lệch do đánh giá lại số dư các khoản mục tiền tệ có gốc ngoại tệ cuối năm được hạch toán vào kết quả hoạt động kinh doanh của năm tài chính. Việc xử lý các khoản chênh lệch tỷ giá do đánh giá lại số dư cuối kỳ của các khoản mục tiền tệ có gốc ngoại tệ được thay đổi so với năm 2011 như sau:</t>
  </si>
  <si>
    <t>Năm 2011</t>
  </si>
  <si>
    <t>Tiền mặt, tiền gửi, tiền đang chuyển, các khoản nợ ngắn hạn</t>
  </si>
  <si>
    <t>Chênh lệch tỷ giá do đánh giá lại số dư cuối năm được kết chuyển vào doanh thu hoặc chi phí tài chính</t>
  </si>
  <si>
    <t>Chênh lệch tỷ giá do đánh giá lại số dư cuối năm được để số dư trên báo cáo tài chính, đầu năm sau ghi bút toán ngược để xóa số dư</t>
  </si>
  <si>
    <t>Các khoản nợ dài hạn</t>
  </si>
  <si>
    <t>Chênh lệch tỷ giá do đánh giá lại số dư cuối năm được kết chuyển vào kết quả hoạt động kinh doanh của năm tài chính. Đối với số lỗ chênh lệch tỷ giá phát sinh từ năm 2011 trở về trước chưa phân bổ hết vào chi phí trong năm thì số dư còn lại được phân bổ tiếp vào chi phí tài chính của các năm tiếp theo, thời gian phân bổ theo số năm còn lại tương ứng nhưng không quá 5 năm kể từ năm phát sinh khoản lỗ chênh lệch tỷ giá đó.</t>
  </si>
  <si>
    <t>Chênh lệch tỷ giá do đánh giá lại số dư cuối năm được kết chuyển vào kết quả hoạt động kinh doanh của năm tài chính, trường hợp ghi nhận lỗ chênh lệch tỷ giá dẫn đến kết quả kinh doanh của công ty bị lỗ thì một phần chênh lệch tỷ giá được phân bổ vào các năm sau để công ty không bị lỗ nhưng mức ghi nhận vào chi phí trong năm ít nhất phải bằng chênh lệch tỷ giá của số dư ngoại tệ dài hạn phải trả trong năm đó. Số chênh lệch tỷ giá còn lại sẽ được theo dõi và tiếp tục phân bổ vào chi phí trong các năm tiếp theo với thời gian tối đa là 5 năm.</t>
  </si>
  <si>
    <t>Việc thay đổi chính sách kế toán này không áp dụng hồi tố cho Báo cáo tài chính năm 2011 trở về trước.</t>
  </si>
  <si>
    <t>Áp dụng đối với đơn vị đang trong quá trình đầu tư chưa đi vào hoạt động</t>
  </si>
  <si>
    <r>
      <t xml:space="preserve">Chênh lệch tỷ giá phát sinh trong kỳ và chênh lệch do đánh giá lại số dư các khoản mục tiền tệ (tiền mặt, tiền gửi, tiền đang chuyển, nợ phải thu, nợ phải trả) có gốc ngoại tệ cuối kỳ liên quan đến hoạt động đầu tư xây dựng được phản ánh lũy kế trên Bảng cân đối kế toán. Khi kết thúc quá trình đầu tư xây dựng, toàn bộ chênh lệch tỷ giá thực tế phát sinh trong giai đoạn đầu tư xây dựng và chênh lệch tỷ giá do đánh giá lại của các khoản mục tiền tệ có gốc ngoại tệ vào ngày bắt đầu hoạt động kinh doanh được phân bổ dần vào chi phí tài chính hoặc doanh thu hoạt động tài chính của các kỳ hoạt động kinh doanh tiếp theo với thời gian là …. năm </t>
    </r>
    <r>
      <rPr>
        <sz val="10"/>
        <color indexed="17"/>
        <rFont val="Times New Roman"/>
        <family val="1"/>
      </rPr>
      <t>[không quá 5 năm]</t>
    </r>
  </si>
  <si>
    <t>Ghi nhận doanh thu</t>
  </si>
  <si>
    <t>Doanh thu bán hàng</t>
  </si>
  <si>
    <t>Doanh thu bán hàng được ghi nhận khi đồng thời thỏa mãn các điều kiện sau:</t>
  </si>
  <si>
    <t>Phần lớn rủi ro và lợi ích gắn liền với quyền sở hữu sản phẩm hoặc hàng hóa đã được chuyển giao cho người mua;</t>
  </si>
  <si>
    <t>Công ty không còn nắm giữ quyền quản lý hàng hóa như người sở hữu hàng hóa hoặc quyền kiểm soát hàng hóa;</t>
  </si>
  <si>
    <t>Doanh thu được xác định tương đối chắc chắn;</t>
  </si>
  <si>
    <t>Công ty đã thu được hoặc sẽ thu được lợi ích kinh tế từ giao dịch bán hàng;</t>
  </si>
  <si>
    <t>Xác định được chi phí liên quan đến giao dịch bán hàng.</t>
  </si>
  <si>
    <t>Doanh thu cung cấp dịch vụ</t>
  </si>
  <si>
    <t>Doanh thu cung cấp dịch vụ được ghi nhận khi kết quả của giao dịch đó được xác định một cách đáng tin cậy. Trường hợp việc cung cấp dịch vụ liên quan đến nhiều kỳ thì doanh thu được ghi nhận trong kỳ theo kết quả phần công việc đã hoàn thành vào ngày lập Bảng cân đối kế toán của kỳ đó. Kết quả của giao dịch cung cấp dịch vụ được xác định khi thỏa mãn các điều kiện sau:</t>
  </si>
  <si>
    <t>Có khả năng thu được lợi ích kinh tế từ giao dịch cung cấp dịch vụ đó;</t>
  </si>
  <si>
    <t>Xác định được phần công việc đã hoàn thành vào ngày lập Bảng cân đối kế toán;</t>
  </si>
  <si>
    <t>Xác định được chi phí phát sinh cho giao dịch và chi phí để hoàn thành giao dịch cung cấp dịch vụ đó.</t>
  </si>
  <si>
    <t>Phần công việc cung cấp dịch vụ đã hoàn thành được xác định theo phương pháp đánh giá công việc hoàn thành.</t>
  </si>
  <si>
    <t>Doanh thu hoạt động tài chính</t>
  </si>
  <si>
    <t>Doanh thu phát sinh từ tiền lãi, tiền bản quyền, cổ tức, lợi nhuận được chia và các khoản doanh thu hoạt động tài chính khác được ghi nhận khi thỏa mãn đồng thời hai (2) điều kiện sau:</t>
  </si>
  <si>
    <t>Có khả năng thu được lợi ích kinh tế từ giao dịch đó;</t>
  </si>
  <si>
    <t>Doanh thu được xác định tương đối chắc chắn.</t>
  </si>
  <si>
    <t>Cổ tức, lợi nhuận được chia được ghi nhận khi Công ty được quyền nhận cổ tức hoặc được quyền nhận lợi nhuận từ việc góp vốn.</t>
  </si>
  <si>
    <r>
      <t>Doanh thu hợp đồng xây dựng</t>
    </r>
    <r>
      <rPr>
        <i/>
        <sz val="10"/>
        <color indexed="9"/>
        <rFont val="Times New Roman"/>
        <family val="1"/>
      </rPr>
      <t xml:space="preserve"> [chỉ áp dụng đối với đơn vị là nhà thầu xây lắp]</t>
    </r>
  </si>
  <si>
    <t>Phần công việc hoàn thành của Hợp đồng xây dựng làm cơ sở xác định doanh thu được xác định theo phương pháp đánh giá phần công việc đã hoàn thành.
Doanh thu hợp đồng xây dựng được ghi nhận theo giá trị nghiệm thu hoàn thành hạng mục công trình (về khối lượng và giá trị) với chủ đầu tư.</t>
  </si>
  <si>
    <r>
      <t xml:space="preserve">Phần công việc hoàn thành của Hợp đồng xây dựng làm cơ sở xác định doanh thu được xác định theo phương pháp tỷ lệ phần trăm (%) giữa chi phí thực tế đã phát sinh của phần công việc đã hoàn thành tại một thời điểm so với tổng chi phí dự toán của hợp đồng. </t>
    </r>
    <r>
      <rPr>
        <sz val="10"/>
        <color indexed="12"/>
        <rFont val="Times New Roman"/>
        <family val="1"/>
      </rPr>
      <t>(hoặc theo phương pháp đánh giá phần công việc đã hoàn thành / hoặc theo phương pháp tỷ lệ phần trăm (%) giữa khối lượng xây lắp đã hoàn thành so với tổng khối lượng xây lắp phải hoàn thành của Hợp đồng).</t>
    </r>
  </si>
  <si>
    <t>Ghi nhận chi phí tài chính</t>
  </si>
  <si>
    <t>Các khoản chi phí được ghi nhận vào chi phí tài chính gồm:</t>
  </si>
  <si>
    <t xml:space="preserve">Chi phí hoặc các khoản lỗ liên quan đến các hoạt động đầu tư tài chính; </t>
  </si>
  <si>
    <t>Chi phí cho vay và đi vay vốn;</t>
  </si>
  <si>
    <t>Các khoản lỗ do thay đổi tỷ giá hối đoái của các nghiệp vụ phát sinh liên quan đến ngoại tệ;</t>
  </si>
  <si>
    <t>Dự phòng giảm giá đầu tư chứng khoán.</t>
  </si>
  <si>
    <t>Các khoản trên được ghi nhận theo tổng số phát sinh trong kỳ, không bù trừ với doanh thu hoạt động tài chính.</t>
  </si>
  <si>
    <t>2.16</t>
  </si>
  <si>
    <t>Các khoản thuế</t>
  </si>
  <si>
    <t>Thuế hiện hành</t>
  </si>
  <si>
    <t>Tài sản thuế và các khoản thuế phải nộp cho năm hiện hành và các năm trước được xác định bằng số tiền dự kiến phải nộp cho (hoặc được thu hồi từ) cơ quan thuế, dựa trên các mức thuế suất và các luật thuế có hiệu lực đến ngày kết thúc kỳ tính thuế năm.</t>
  </si>
  <si>
    <t>Công ty được giảm 30% số thuế thu nhập doanh nghiệp phải nộp năm 2012 theo Thông tư số 140/2012/TT-BTC ngày 21/08/2012 về việc hướng dẫn Nghị định số 60/2012/NĐ-CP ngày 30/07/2012 về Ban hành một số chính sách thuế nhằm tháo gỡ khó khăn cho tổ chức và cá nhân.</t>
  </si>
  <si>
    <t>Thuế thu nhập hoãn lại</t>
  </si>
  <si>
    <t>Thuế thu nhập hoãn lại được xác định cho các khoản chênh lệch tạm thời tại ngày kết thúc kỳ kế toán năm giữa cơ sở tính thuế thu nhập của các tài sản và nợ phải trả và giá trị ghi sổ của chúng cho mục đích lập báo cáo tài chính. Tài sản thuế thu nhập hoãn lại và thuế thu nhập hoãn lại phải trả được xác định theo thuế suất dự tính sẽ áp dụng cho năm tài sản được thu hồi hay nợ phải trả được thanh toán, dựa trên các mức thuế suất và luật thuế có hiệu lực vào ngày kết thúc kỳ kế toán năm</t>
  </si>
  <si>
    <t>Các nguyên tắc và phương pháp kế toán khác</t>
  </si>
  <si>
    <t>xxxx</t>
  </si>
  <si>
    <t>TIỀN VÀ CÁC KHOẢN TƯƠNG ĐƯƠNG TIỀN</t>
  </si>
  <si>
    <t>Tiền mặt</t>
  </si>
  <si>
    <t xml:space="preserve">Tiền gửi ngân hàng </t>
  </si>
  <si>
    <t>Tiền đang chuyển</t>
  </si>
  <si>
    <t>Tiền gửi có kỳ hạn dưới 03 tháng</t>
  </si>
  <si>
    <t>Tổng</t>
  </si>
  <si>
    <t>CÁC KHOẢN ĐẦU TƯ TÀI CHÍNH NGẮN HẠN</t>
  </si>
  <si>
    <t>Chứng khoán đầu tư ngắn hạn</t>
  </si>
  <si>
    <t>Tiền duy trì tài khoản tại Công ty Chứng khoán Dầu khí</t>
  </si>
  <si>
    <t>Dự phòng giảm giá đầu tư ngắn hạn (*)</t>
  </si>
  <si>
    <t>xxx</t>
  </si>
  <si>
    <t>Đầu tư ngắn hạn khác</t>
  </si>
  <si>
    <t>Phải thu ….</t>
  </si>
  <si>
    <t>CÁC KHOẢN PHẢI THU NGẮN HẠN KHÁC</t>
  </si>
  <si>
    <t>Phải thu về cổ phần hóa</t>
  </si>
  <si>
    <t>Phải thu về cổ tức và lợi nhuận được chia</t>
  </si>
  <si>
    <t>Phải thu người lao động</t>
  </si>
  <si>
    <t>Phải thu khác</t>
  </si>
  <si>
    <t>Tiền thuế giá trị gia tăng đầu vào chưa có hoá đơn</t>
  </si>
  <si>
    <t>- Tiền cổ tức năm 2011</t>
  </si>
  <si>
    <t>Bảo hiểm xã hội</t>
  </si>
  <si>
    <t>Các khoản khác</t>
  </si>
  <si>
    <t>DỰ PHÒNG PHẢI THU NGẮN HẠN KHÓ ĐÒI</t>
  </si>
  <si>
    <t>Phải thu khách hàng</t>
  </si>
  <si>
    <t>Trả trước cho người bán</t>
  </si>
  <si>
    <t>Phải thu nội bộ ngắn hạn</t>
  </si>
  <si>
    <t>Phải thu theo tiến độ kế hoạch hợp đồng xây dựng</t>
  </si>
  <si>
    <t>HÀNG TỒN KHO</t>
  </si>
  <si>
    <t>Hàng mua đang đi đường</t>
  </si>
  <si>
    <t>Nguyên liệu, vật liệu</t>
  </si>
  <si>
    <t>Công cụ, dụng cụ</t>
  </si>
  <si>
    <t>Chi phí sản xuất kinh doanh dở dang</t>
  </si>
  <si>
    <t>Thành phẩm</t>
  </si>
  <si>
    <t>Hàng hóa</t>
  </si>
  <si>
    <t>Hàng gửi đi bán</t>
  </si>
  <si>
    <t>Hàng hóa kho bảo thuế</t>
  </si>
  <si>
    <t>Hàng hóa bất động sản</t>
  </si>
  <si>
    <t>Dự phòng giảm giá hàng tồn kho</t>
  </si>
  <si>
    <t>* Giá trị ghi sổ của hàng tồn kho dùng để thế chấp, cầm cố, đảm bảo các khoản nợ phải trả</t>
  </si>
  <si>
    <t>* Giá trị hoàn nhập dự phòng giảm giá hàng tồn kho trong năm</t>
  </si>
  <si>
    <t>* Các trường hợp hoặc sự kiện dẫn đến phải trích thêm hoặc hoàn nhập dự phòng giảm giá hàng tồn kho:</t>
  </si>
  <si>
    <t>CHI PHÍ TRẢ TRƯỚC NGẮN HẠN</t>
  </si>
  <si>
    <t>Chi tiết…</t>
  </si>
  <si>
    <t>THUẾ VÀ CÁC KHOẢN PHẢI THU NHÀ NƯỚC</t>
  </si>
  <si>
    <t>Thuế giá trị gia tăng</t>
  </si>
  <si>
    <t>Thuế tiêu thụ đặc biệt</t>
  </si>
  <si>
    <t>Thuế xuất nhập khẩu</t>
  </si>
  <si>
    <t>Thuế thu nhập doanh nghiệp</t>
  </si>
  <si>
    <t>Thuế thu nhập cá nhân</t>
  </si>
  <si>
    <t>Thuế tài nguyên</t>
  </si>
  <si>
    <t>Thuế nhà đất, tiền thuê dất</t>
  </si>
  <si>
    <t>Các loại thuế khác</t>
  </si>
  <si>
    <t>Các loại phí, lệ phí và các khoản phải nộp khác</t>
  </si>
  <si>
    <t>[Ghi câu lưu ý về quyết toán thuế nếu thích hợp]</t>
  </si>
  <si>
    <t>TÀI SẢN NGẮN HẠN KHÁC</t>
  </si>
  <si>
    <t>Tài sản thiếu chờ xử lý</t>
  </si>
  <si>
    <t>Tạm ứng</t>
  </si>
  <si>
    <t>Cầm cố, ký quỹ, ký cược ngắn hạn</t>
  </si>
  <si>
    <t>PHẢI THU DÀI HẠN NỘI BỘ</t>
  </si>
  <si>
    <t>Vốn kinh doanh ở đơn vị trực thuộc</t>
  </si>
  <si>
    <t>Cho vay dài hạn nội bộ</t>
  </si>
  <si>
    <t>Phải thu nội bộ dài hạn khác</t>
  </si>
  <si>
    <t>PHẢI THU DÀI HẠN KHÁC</t>
  </si>
  <si>
    <t>Các khoản tiền nhận ủy thác</t>
  </si>
  <si>
    <t>Cho vay không có lãi</t>
  </si>
  <si>
    <t>Các khoản phải thu dài hạn khác</t>
  </si>
  <si>
    <t>TÀI SẢN CỐ ĐỊNH HỮU HÌNH</t>
  </si>
  <si>
    <t>Xem chi tiết Phụ lục 1.</t>
  </si>
  <si>
    <t>Chọn mã cột chỉ tiêu--&gt;</t>
  </si>
  <si>
    <t>2112</t>
  </si>
  <si>
    <t>2113</t>
  </si>
  <si>
    <t>2114</t>
  </si>
  <si>
    <t>Cong</t>
  </si>
  <si>
    <t>Máy móc thiết bị</t>
  </si>
  <si>
    <t>Phương tiện vận tải, truyền dẫn</t>
  </si>
  <si>
    <t>Thiết bị, dụng cụ quản lý</t>
  </si>
  <si>
    <t>Cộng</t>
  </si>
  <si>
    <t>Nguyên giá</t>
  </si>
  <si>
    <t>Số dư đầu kỳ</t>
  </si>
  <si>
    <t>Số tăng trong kỳ</t>
  </si>
  <si>
    <t xml:space="preserve"> -  Đầu tư XDCB hoàn thành</t>
  </si>
  <si>
    <t xml:space="preserve"> -  Tăng khác</t>
  </si>
  <si>
    <t>Số giảm trong kỳ</t>
  </si>
  <si>
    <t xml:space="preserve"> - Chuyển sang BĐS đầu tư</t>
  </si>
  <si>
    <t xml:space="preserve"> - Thanh lý, nhượng bán</t>
  </si>
  <si>
    <t xml:space="preserve"> - Giảm khác</t>
  </si>
  <si>
    <t>Số dư cuối kỳ</t>
  </si>
  <si>
    <t>Giá trị hao mòn lũy kế</t>
  </si>
  <si>
    <t xml:space="preserve"> - Tăng khác</t>
  </si>
  <si>
    <t>Số cuối kỳ</t>
  </si>
  <si>
    <t>Giá trị còn lại</t>
  </si>
  <si>
    <t>Tại ngày đầu kỳ</t>
  </si>
  <si>
    <t>Tại ngày cuối kỳ</t>
  </si>
  <si>
    <t>Nguyên giá TSCĐ cuối năm chờ thanh lý</t>
  </si>
  <si>
    <t>Các cam kết về việc mua, bán TSCĐ hữu hình có giá trị lớn trong tương lai</t>
  </si>
  <si>
    <t>Không có</t>
  </si>
  <si>
    <t>Các thay đổi khác về TSCĐ hữu hình</t>
  </si>
  <si>
    <t>TÀI SẢN CỐ ĐỊNH THUÊ TÀI CHÍNH</t>
  </si>
  <si>
    <t>Xem chi tiết Phụ lục 2</t>
  </si>
  <si>
    <t>2121</t>
  </si>
  <si>
    <t>2122</t>
  </si>
  <si>
    <t>2124</t>
  </si>
  <si>
    <t>Nhà cửa, 
vật kiến trúc</t>
  </si>
  <si>
    <t>Máy móc
thiết bị</t>
  </si>
  <si>
    <t>- Thuê tài chính trong kỳ</t>
  </si>
  <si>
    <t>- Mua lại TSCĐ thuê tài chính</t>
  </si>
  <si>
    <t>- Tăng khác</t>
  </si>
  <si>
    <t>- Trả lại TSCĐ thuê tài chính</t>
  </si>
  <si>
    <t>- Giảm khác</t>
  </si>
  <si>
    <t>- Khấu hao TSCĐ trong kỳ</t>
  </si>
  <si>
    <t>Tiền thuê phát sinh thêm được ghi nhận là chi phí trong kỳ</t>
  </si>
  <si>
    <t>Căn cứ để ghi nhận tiền thuê phát sinh thêm: Tiền thuê phát sinh thêm được ghi nhận căn cứ vào nghĩa vụ phải trả của bên đi thuê trong hợp đồng thuê tài chính trên cơ sở nguyên tắc cơ sở dồn tích</t>
  </si>
  <si>
    <t>Điều khoản gia hạn thuê hoặc quyền được mua tài sản</t>
  </si>
  <si>
    <t>TÀI SẢN CỐ ĐỊNH VÔ HÌNH</t>
  </si>
  <si>
    <t>Xem chi tiết Phụ lục 3</t>
  </si>
  <si>
    <t>2131</t>
  </si>
  <si>
    <t>2134</t>
  </si>
  <si>
    <t>2135</t>
  </si>
  <si>
    <t>Quyền
sử dụng đất</t>
  </si>
  <si>
    <t>Nhãn hiệu
hàng hóa</t>
  </si>
  <si>
    <t>Phần mềm
máy vi tính</t>
  </si>
  <si>
    <t>Nguyên giá TSCĐ</t>
  </si>
  <si>
    <t xml:space="preserve"> -  Tạo ra từ nội bộ doanh nghiệp</t>
  </si>
  <si>
    <t xml:space="preserve"> -  Hợp nhất KD</t>
  </si>
  <si>
    <t>Giảm trong kỳ</t>
  </si>
  <si>
    <t>CHI PHÍ XÂY DỰNG CƠ BẢN DỞ DANG</t>
  </si>
  <si>
    <t>Xây dựng cơ bản dở dang</t>
  </si>
  <si>
    <t xml:space="preserve"> - Thẻ năng suất (PM chấm công)</t>
  </si>
  <si>
    <t xml:space="preserve"> - Nhà ăn, nhà kho, nhà điều hành - XN Thái Hà</t>
  </si>
  <si>
    <t xml:space="preserve"> - Khoan khảo sát địa chất - XN May Bỉm Sơn</t>
  </si>
  <si>
    <t>Mua sắm TSCĐ</t>
  </si>
  <si>
    <t xml:space="preserve"> - </t>
  </si>
  <si>
    <t>Sửa chữa lớn TSCĐ</t>
  </si>
  <si>
    <t>(Đối với những khoản chi phí XDCB dở dang có giá trị lớn, bất thường thì trình bày thêm những thông tin bổ sung như : Công trình ..... do ai làm chủ đầu tư, dự toán, thời gian xây dựng, thời gian dự kiến đi vào hoạt động )</t>
  </si>
  <si>
    <t>BẤT ĐỘNG SẢN ĐẦU TƯ</t>
  </si>
  <si>
    <t>Quyền sử dụng đất</t>
  </si>
  <si>
    <t>Nhà</t>
  </si>
  <si>
    <t>Cơ sở hạ tầng</t>
  </si>
  <si>
    <t>- Mua trong kỳ</t>
  </si>
  <si>
    <t>- Thanh lý, nhượng bán</t>
  </si>
  <si>
    <t>- Khấu hao trong kỳ</t>
  </si>
  <si>
    <t>CÁC KHOẢN ĐẦU TƯ TÀI CHÍNH DÀI HẠN</t>
  </si>
  <si>
    <t>Đầu tư vào công ty con</t>
  </si>
  <si>
    <t>- Công ty…</t>
  </si>
  <si>
    <t>Đầu tư vào công ty liên doanh, liên kết</t>
  </si>
  <si>
    <t>Đầu tư dài hạn khác</t>
  </si>
  <si>
    <t>- Công ty Cổ phần Xây lắp Dầu khí Hà Nội (PVC Hà Nội) (*)</t>
  </si>
  <si>
    <t>Dự phòng giảm giá đầu tư tài chính dài hạn (*)</t>
  </si>
  <si>
    <t>Thông tin chi tiết về các công ty con của Công ty vào ngày 31/12/2011 như sau:</t>
  </si>
  <si>
    <t>Tên công ty con</t>
  </si>
  <si>
    <t>Nơi thành lập và hoạt động</t>
  </si>
  <si>
    <t>Tỷ lệ lợi ích</t>
  </si>
  <si>
    <t>Tỷ lệ quyền biểu quyết</t>
  </si>
  <si>
    <t>Công ty XYZ</t>
  </si>
  <si>
    <t>Hà Nội</t>
  </si>
  <si>
    <t>Chứng khoán</t>
  </si>
  <si>
    <t>Lí do thay đổi đối với từng khoản đầu tư vào công ty con:</t>
  </si>
  <si>
    <t>- Về số lượng</t>
  </si>
  <si>
    <t>- Về giá trị</t>
  </si>
  <si>
    <t>Đầu tư vào công ty liên kết</t>
  </si>
  <si>
    <t>Thông tin chi tiết về các công ty liên kết của Công ty vào ngày 31/12/2011 như sau:</t>
  </si>
  <si>
    <t>Tên công ty liên kết</t>
  </si>
  <si>
    <t>Lí do thay đổi đối với từng khoản đầu tư vào công ty liên kết:</t>
  </si>
  <si>
    <t>Đầu tư vào công ty liên doanh</t>
  </si>
  <si>
    <t>Thông tin chi tiết về các công ty liên doanh của Công ty vào ngày 31/12/2011 như sau:</t>
  </si>
  <si>
    <t>Tên công ty liên doanh</t>
  </si>
  <si>
    <t>Lí do thay đổi đối với từng khoản đầu tư vào công ty liên doanh:</t>
  </si>
  <si>
    <t xml:space="preserve"> - Đầu tư cổ phiếu</t>
  </si>
  <si>
    <t xml:space="preserve"> - Đầu tư trái phiếu</t>
  </si>
  <si>
    <t xml:space="preserve"> - Đầu tư tín phiếu, kỳ phiếu</t>
  </si>
  <si>
    <t xml:space="preserve"> - Cho vay dài hạn</t>
  </si>
  <si>
    <t xml:space="preserve"> - Đầu tư dài hạn khác</t>
  </si>
  <si>
    <t>Lí do thay đổi đối với từng khoản đầu tư khác:</t>
  </si>
  <si>
    <t>(*) Theo Hợp đồng hợp tác kinh doanh chứng khoán chưa niêm yết số 333/2010/HĐHTKD-SHS/NV giữa Công ty Cổ phần Chứng khoán Sài Gòn (SHS) và Công ty Cổ phần Trang trí Nội thất Dầu khí (PVC-ID) thì vốn góp của mỗi bên trong liên doanh khi đầu tư vào PVC Hà Nội là 1.500.000.000 VND. PVC-ID đứng tên làm đại diện phần vốn góp cho liên doanh và  tổng số vốn góp chiếm 1% vốn điều lệ của PVC Hà Nội.</t>
  </si>
  <si>
    <t>CHI PHÍ TRẢ TRƯỚC DÀI HẠN</t>
  </si>
  <si>
    <t>Giảm khác</t>
  </si>
  <si>
    <t>TÀI SẢN DÀI HẠN KHÁC</t>
  </si>
  <si>
    <t>Ký quỹ, ký cược dài hạn</t>
  </si>
  <si>
    <t>VAY VÀ NỢ NGẮN HẠN</t>
  </si>
  <si>
    <t>Vay ngắn hạn</t>
  </si>
  <si>
    <t>Vay ngân hàng</t>
  </si>
  <si>
    <t>Vay đối tượng khác</t>
  </si>
  <si>
    <t>Nợ dài hạn đến hạn trả</t>
  </si>
  <si>
    <t>Thông tin chi tiết liên quan đến các khoản vay ngắn hạn:</t>
  </si>
  <si>
    <t>[Trình bày tóm tắt các thông tin liên quan đến các khoản vay trên bằng lời. Các thông tin liên quan bao gồm: Số hợp đồng vay, bên cho vay, lãi suất vay, thời hạn vay, tổng giá trị khoản vay (hoặc hạn mức tín dụng)và số dư nợ gốc, phương thức bảo đảm khoản vay. Nếu chỉ có 1 hợp đồng vay với 1 ngân hàng nhưng có tổng hạn mức tín dụng, nhiều giấy nhận nợ với lãi suất khác nhau hoặc có quá nhiều hợp đồng vay với nhiều ngân hàng thì tóm tắt các nội dung trên theo từng nhóm hợp đồng hoặc bên cho vay]</t>
  </si>
  <si>
    <t>CHI PHÍ PHẢI TRẢ</t>
  </si>
  <si>
    <t>Trích trước tiền lương trong thời gian nghỉ phép</t>
  </si>
  <si>
    <t>Chi phí sửa chữa lớn TSCĐ</t>
  </si>
  <si>
    <t>Chi phí trích trước trong thời gian ngừng sản xuất theo kế hoạch</t>
  </si>
  <si>
    <t>Chi phí đã phát sinh nhưng chưa có chứng từ về</t>
  </si>
  <si>
    <t>- Giá trị quyết toán chưa có hoá đơn</t>
  </si>
  <si>
    <t xml:space="preserve"> </t>
  </si>
  <si>
    <t>CÁC KHOẢN PHẢI TRẢ, PHẢI NỘP NGẮN HẠN KHÁC</t>
  </si>
  <si>
    <t>Tài sản thừa chờ xử lý</t>
  </si>
  <si>
    <t>Kinh phí công đoàn</t>
  </si>
  <si>
    <t>Bảo hiểm y tế</t>
  </si>
  <si>
    <t>Phải trả về cổ phần hóa</t>
  </si>
  <si>
    <t>Nhận ký quỹ, ký cược ngắn hạn</t>
  </si>
  <si>
    <t>Bảo hiểm thất nghiệp</t>
  </si>
  <si>
    <t>Các khoản phải trả, phải nộp khác</t>
  </si>
  <si>
    <t>Quỹ quản lý của cấp trên</t>
  </si>
  <si>
    <t>Tiền cổ tức năm 2011 phải trả cho các cổ đông</t>
  </si>
  <si>
    <t>Thuế GTGT đầu ra phải nộp theo quyết toán chưa xuất hoá đơn</t>
  </si>
  <si>
    <t>chưa xuất hoá đơn</t>
  </si>
  <si>
    <t>Khác</t>
  </si>
  <si>
    <t>PHẢI TRẢ NỘI BỘ NGẮN HẠN VÀ DÀI HẠN</t>
  </si>
  <si>
    <t>Các khoản phải trả nội bộ ngắn hạn</t>
  </si>
  <si>
    <t>Phải trả dài hạn nội bộ về cấp vốn</t>
  </si>
  <si>
    <t>Vay dài hạn nội bộ</t>
  </si>
  <si>
    <t>Phải trả dài hạn nội bộ khác</t>
  </si>
  <si>
    <t>PHẢI TRẢ DÀI HẠN KHÁC</t>
  </si>
  <si>
    <t>Phải trả, phải nộp khác dài hạn</t>
  </si>
  <si>
    <t>VAY VÀ NỢ DÀI HẠN</t>
  </si>
  <si>
    <t>Vay dài hạn</t>
  </si>
  <si>
    <t>Nợ dài hạn</t>
  </si>
  <si>
    <t>Thuê tài chính</t>
  </si>
  <si>
    <t>Nợ dài hạn khác</t>
  </si>
  <si>
    <t>Trái phiếu phát hành</t>
  </si>
  <si>
    <t>Thông tin chi tiết liên quan đến các khoản vay dài hạn:</t>
  </si>
  <si>
    <t>Theo hợp đồng số 174.10.008.720002.TD ngày 23/09/2010 giữa Công ty và Ngân hàng TMCP MB: số tiền vay 811.000.000 đồng, thời hạn vay là 03 năm; lãi suất thả nổi của khoản vay tại thời điểm hiện tại là 18%/năm; ngày điều chỉnh lãi suất là ngày 1/1/2012, mỗi kỳ điều chỉnh lãi suất tiếp theo sẽ là ngày làm việc đầu tiên của 03 tháng dương lịch sau đó. Số dư nợ gốc tại 31/12/2011 là: 496.000.000 VND, trong đó số dư phải trả kỳ tới là 270.000.000 VND.</t>
  </si>
  <si>
    <t xml:space="preserve">Thông tin chi tiết liên quan đến các khoản nợ thuê tài chính: </t>
  </si>
  <si>
    <t>Thời hạn</t>
  </si>
  <si>
    <t>Tổng khoản thanh toán tiền thuê tài chính</t>
  </si>
  <si>
    <t>Trả tiền
lãi thuê</t>
  </si>
  <si>
    <t>Trả nợ gốc</t>
  </si>
  <si>
    <t>1 triệu VND</t>
  </si>
  <si>
    <t>Dưới 1 năm</t>
  </si>
  <si>
    <t>Từ 1-5 năm</t>
  </si>
  <si>
    <t>Trên 5 năm</t>
  </si>
  <si>
    <t>Thông tin chi tiết liên quan đến các khoản nợ dài hạn khác:</t>
  </si>
  <si>
    <t>QUỸ PHÁT TRIỂN KHOA HỌC CÔNG NGHỆ</t>
  </si>
  <si>
    <t>Quỹ phát triển khoa học và công nghệ</t>
  </si>
  <si>
    <t>+</t>
  </si>
  <si>
    <t>Trích từ năm 200n</t>
  </si>
  <si>
    <t>Trích từ năm 200n+1</t>
  </si>
  <si>
    <t>Quỹ phát triển khoa học và công nghệ đã hình thành TSCĐ</t>
  </si>
  <si>
    <t>VỐN CHỦ SỞ HỮU</t>
  </si>
  <si>
    <t>a) Bảng đối chiếu biến động của Vốn chủ sở hữu</t>
  </si>
  <si>
    <t>Chọn Mã cột chỉ tiêu --&gt;</t>
  </si>
  <si>
    <t>4111</t>
  </si>
  <si>
    <t>414</t>
  </si>
  <si>
    <t>421</t>
  </si>
  <si>
    <t>Vốn đầu tư của CSH</t>
  </si>
  <si>
    <t>Quỹ đầu tư 
phát triển</t>
  </si>
  <si>
    <t>Lợi nhuận 
sau thuế 
chưa phân phối</t>
  </si>
  <si>
    <t>Số dư đầu kỳ trước</t>
  </si>
  <si>
    <t>Tăng vốn trong kỳ trước</t>
  </si>
  <si>
    <t>Lãi/(lỗ) trong kỳ trước</t>
  </si>
  <si>
    <t>Tăng khác</t>
  </si>
  <si>
    <t>Giảm vốn trong kỳ trước</t>
  </si>
  <si>
    <t>Phân phối lợi nhuận</t>
  </si>
  <si>
    <t>Số dư cuối kỳ trước</t>
  </si>
  <si>
    <t>Tăng vốn trong kỳ này</t>
  </si>
  <si>
    <t>Lãi/(lỗ) trong kỳ này</t>
  </si>
  <si>
    <t>Giảm vốn trong kỳ này</t>
  </si>
  <si>
    <t>Số dư cuối kỳ này</t>
  </si>
  <si>
    <t>Tỷ lệ</t>
  </si>
  <si>
    <t>%</t>
  </si>
  <si>
    <t>b) Chi tiết vốn đầu tư của chủ sở hữu</t>
  </si>
  <si>
    <t>Vốn góp của Nhà nước</t>
  </si>
  <si>
    <t>Vốn góp của các đối tượng khác</t>
  </si>
  <si>
    <t xml:space="preserve">Vốn góp của Tổng Công ty CP Xây lắp Dầu khí Việt Nam </t>
  </si>
  <si>
    <t>Vốn góp của các cổ đông khác</t>
  </si>
  <si>
    <t>* Giá trị trái phiếu đã chuyển thành cổ phiếu trong năm</t>
  </si>
  <si>
    <t>* Số lượng cổ phiếu quỹ</t>
  </si>
  <si>
    <t>Đối với Doanh nghiệp Nhà nước, không phải trình bày biểu b/ nhưng phải thuyết minh rõ lý do của việc tăng giảm vốn đầu tư của chủ sở hữu trong năm, chính sách phân phối lợi nhuận căn cứ theo văn bản/Quyết định nào</t>
  </si>
  <si>
    <t>Quỹ đầu tư phát triển</t>
  </si>
  <si>
    <t>Quỹ dự phòng tài chính</t>
  </si>
  <si>
    <t>TỔNG DOANH THU BÁN HÀNG VÀ CUNG CẤP DỊCH VỤ</t>
  </si>
  <si>
    <t>Doanh thu trợ cấp, trợ giá</t>
  </si>
  <si>
    <t>Doanh thu kinh doanh bất động sản đầu tư</t>
  </si>
  <si>
    <t>Doanh thu hợp đồng xây dựng</t>
  </si>
  <si>
    <t>- Doanh thu của hợp đồng xây dựng ghi nhận trong kỳ</t>
  </si>
  <si>
    <t>- Tổng doanh thu luỹ kế của hợp đồng xây dựng được ghi nhận đến thời điểm lập báo cáo tài chính</t>
  </si>
  <si>
    <t>Doanh thu khác</t>
  </si>
  <si>
    <t>CÁC KHOẢN GIẢM TRỪ DOANH THU</t>
  </si>
  <si>
    <t>Chiết khấu thương mại</t>
  </si>
  <si>
    <t>Hàng bán bị trả lại</t>
  </si>
  <si>
    <t>Giảm giá hàng bán</t>
  </si>
  <si>
    <t>Thuế GTGT phải nộp (phương pháp trực tiếp)</t>
  </si>
  <si>
    <t>Thuế TTĐB</t>
  </si>
  <si>
    <t>Thuế xuất khẩu</t>
  </si>
  <si>
    <t>DOANH THU THUẦN VỀ BÁN HÀNG VÀ CUNG CẤP DỊCH VỤ</t>
  </si>
  <si>
    <t>Doanh thu thuần bán hàng</t>
  </si>
  <si>
    <t>Doanh thu thuần cung cấp dịch vụ</t>
  </si>
  <si>
    <t>Doanh thu thuần trợ cấp, trợ giá</t>
  </si>
  <si>
    <t>Doanh thu thuần kinh doanh bất động sản đầu tư</t>
  </si>
  <si>
    <t>Doanh thu thuần hợp đồng xây dựng</t>
  </si>
  <si>
    <t>GIÁ VỐN HÀNG BÁN</t>
  </si>
  <si>
    <t>Giá vốn của hàng bán</t>
  </si>
  <si>
    <t>Giá vốn của dịch vụ đã cung cấp</t>
  </si>
  <si>
    <t>Giá vốn của hợp đồng xây dựng</t>
  </si>
  <si>
    <t>Giá trị còn lại, chi phí nhượng bán, thanh lý của bất động sản đầu tư đã bán</t>
  </si>
  <si>
    <t>Chi phí kinh doanh bất động sản đầu tư</t>
  </si>
  <si>
    <t>Hao hụt, mất mát hàng tồn kho</t>
  </si>
  <si>
    <t>Các khoản chi phí vượt mức bình thường</t>
  </si>
  <si>
    <t>DOANH THU HOẠT ĐỘNG TÀI CHÍNH</t>
  </si>
  <si>
    <t>Lãi tiền gửi</t>
  </si>
  <si>
    <t>Lãi đầu tư trái phiếu, kỳ phiếu, tín phiếu</t>
  </si>
  <si>
    <t>Lãi bán ngoại tệ</t>
  </si>
  <si>
    <t>Lãi chênh lệch tỷ giá phát sinh trong kỳ</t>
  </si>
  <si>
    <t>Lãi chênh lệch tỷ giá do đánh giá lại số dư cuối kỳ</t>
  </si>
  <si>
    <t>Lãi bán hàng trả chậm</t>
  </si>
  <si>
    <t>Doanh thu hoạt động tài chính khác</t>
  </si>
  <si>
    <t>CHI PHÍ TÀI CHÍNH</t>
  </si>
  <si>
    <t>Chiết khấu thanh toán, lãi bán hàng trả chậm</t>
  </si>
  <si>
    <t>Lỗ do thanh lý các khoản đầu tư ngắn hạn, dài hạn</t>
  </si>
  <si>
    <t>Lỗ do bán ngoại tệ</t>
  </si>
  <si>
    <t>Lỗ chênh lệch tỷ giá phát sinh trong kỳ</t>
  </si>
  <si>
    <t>Lỗ chênh lệch tỷ giá do đánh giá lại số dư cuối kỳ</t>
  </si>
  <si>
    <t>Dự phòng giảm giá các khoản đầu tư</t>
  </si>
  <si>
    <t>CHI PHÍ BÁN HÀNG</t>
  </si>
  <si>
    <t>Chi phí vật liệu, dụng cụ</t>
  </si>
  <si>
    <t>Chi phí nhân viên</t>
  </si>
  <si>
    <t>Chi phí khấu hao tài sản cố định</t>
  </si>
  <si>
    <t>Chi phí dịch vụ mua ngoài</t>
  </si>
  <si>
    <t>Chi phí khác</t>
  </si>
  <si>
    <t>CHI PHÍ QUẢN LÝ DOANH NGHIỆP</t>
  </si>
  <si>
    <t>26.2</t>
  </si>
  <si>
    <t>Tài sản thuế thu nhập hoãn lại</t>
  </si>
  <si>
    <t>Chênh lệch tạm thời được khấu trừ</t>
  </si>
  <si>
    <t>Lỗ tính thuế chưa sử dụng</t>
  </si>
  <si>
    <t>Ưu đãi tính thuế chưa sử dụng</t>
  </si>
  <si>
    <t>Hoàn nhập tài sản thuế thu nhập hoãn lại đã được ghi nhận từ các năm trước</t>
  </si>
  <si>
    <t>Thuế thu nhập hoãn lại phải trả</t>
  </si>
  <si>
    <t>Chênh lệch tạm thời chịu thuế</t>
  </si>
  <si>
    <t>Hoàn nhập thuế thu nhập hoãn lại phải trả đã được ghi nhận từ các năm trước</t>
  </si>
  <si>
    <t>Chi phí thuế thu nhập hoãn lại tính vào Báo cáo kết quả kinh doanh</t>
  </si>
  <si>
    <t>Chênh lệch tạm thời phải chịu thuế</t>
  </si>
  <si>
    <t>Hoàn nhập tài sản thuế thu nhập hoãn lại</t>
  </si>
  <si>
    <t>Chênh lệch tạm thời được khấu trừ (*)</t>
  </si>
  <si>
    <t>Lỗ tính thuế và ưu đãi thuế chưa sử dụng (*)</t>
  </si>
  <si>
    <t>Hoàn nhập thuế thu nhập hoãn lại phải trả (*)</t>
  </si>
  <si>
    <r>
      <t>LÃI CƠ BẢN TRÊN CỔ PHIẾU</t>
    </r>
    <r>
      <rPr>
        <i/>
        <sz val="10"/>
        <color indexed="17"/>
        <rFont val="Times New Roman"/>
        <family val="1"/>
      </rPr>
      <t xml:space="preserve"> </t>
    </r>
  </si>
  <si>
    <t>Việc tính toán lãi cơ bản trên cổ phiếu có thể phân phối cho các cổ đông sở hữu cổ phần phổ thông của Công ty được thực hiện dựa trên các số liệu sau:</t>
  </si>
  <si>
    <t>Lợi nhuận thuần sau thuế</t>
  </si>
  <si>
    <t>Các khoản điều chỉnh:</t>
  </si>
  <si>
    <t xml:space="preserve">   - Cổ tức của cổ phiếu ưu đãi</t>
  </si>
  <si>
    <t xml:space="preserve">   - …</t>
  </si>
  <si>
    <t>Lợi nhuận phân bổ cho cổ phiếu phổ thông</t>
  </si>
  <si>
    <t>Cổ phiếu phổ thông đang lưu hành bình quân trong kỳ</t>
  </si>
  <si>
    <t>Lãi cơ bản trên cổ phiếu</t>
  </si>
  <si>
    <r>
      <rPr>
        <b/>
        <i/>
        <sz val="10"/>
        <color indexed="17"/>
        <rFont val="Times New Roman"/>
        <family val="1"/>
      </rPr>
      <t xml:space="preserve">[Bắt buộc phải trình bày chỉ tiêu này đối với các đơn vị niêm yết trên thị trường chứng khoán và các công ty đại chúng, các dơn vị khác chỉ trình bày nếu  đơn vị yêu cầu phải trình bày]
</t>
    </r>
    <r>
      <rPr>
        <i/>
        <sz val="10"/>
        <color indexed="17"/>
        <rFont val="Times New Roman"/>
        <family val="1"/>
      </rPr>
      <t xml:space="preserve">Việc lập Thuyết minh này dựa vào số liệu của các tài khoản 621, 622, 623, 627, 641, 642, 142, 242.
</t>
    </r>
  </si>
  <si>
    <t>CÔNG CỤ TÀI CHÍNH</t>
  </si>
  <si>
    <t>Các loại công cụ tài chính của Công ty</t>
  </si>
  <si>
    <t>Giá trị sổ kế toán</t>
  </si>
  <si>
    <t>Giá gốc</t>
  </si>
  <si>
    <t>Dự phòng</t>
  </si>
  <si>
    <t>Phải thu khách hàng, phải thu khác</t>
  </si>
  <si>
    <t>Các khoản cho vay</t>
  </si>
  <si>
    <t>Đầu tư ngắn hạn</t>
  </si>
  <si>
    <t>Đầu tư dài hạn</t>
  </si>
  <si>
    <t>Vay và nợ</t>
  </si>
  <si>
    <t>Phải trả người bán, phải trả khác</t>
  </si>
  <si>
    <t>Tại ngày 30 tháng 09 năm 2013</t>
  </si>
  <si>
    <t>NGƯỜI LẬP BIỂU</t>
  </si>
  <si>
    <t>KẾ TÓAN TRƯỞNG</t>
  </si>
  <si>
    <t>KẾ TOÁN TRƯỞNG</t>
  </si>
  <si>
    <t>Công ty Cổ phần Trang trí Nội thất Dầu khí (PVCID)</t>
  </si>
  <si>
    <t>Từ 01/01/2013 đến 30/09/2013</t>
  </si>
  <si>
    <t>Lũy kế 9 tháng
 đầu năm 2013</t>
  </si>
  <si>
    <t>Lũy kế 9 tháng
 đầu năm 2012</t>
  </si>
  <si>
    <t>Từ 01/01 đến 30/09/2013</t>
  </si>
  <si>
    <t>9 tháng đầu 
năm 2013</t>
  </si>
  <si>
    <t>9 tháng đầu 
năm 2012</t>
  </si>
  <si>
    <t>(Theo phương pháp trực tiếp)</t>
  </si>
  <si>
    <t>Vốn điều lệ của công ty là 50.000.000.000 VND (Năm mươi tỷ Việt Nam đồng)</t>
  </si>
  <si>
    <t>Ngành nghề kinh doanh:</t>
  </si>
  <si>
    <t>Trong kỳ, Công ty đã thực hiện thay đổi chính sách kế toán với tài sản cố định và khấu hao tài sản cố định theo hướng dẫn tại thông tư số 45/2013/TT-BTC ngày 25/04/2013 của Bộ tài chính hướng dẫn chế độ quản lý, sử dụng và trích khấu hao tài sản cố định.</t>
  </si>
  <si>
    <t>30/09/2013</t>
  </si>
  <si>
    <t>01/01/2013</t>
  </si>
  <si>
    <t>Phải thu Công ty CP XD Thương mại và Dịch vụ Đức Phương</t>
  </si>
  <si>
    <t>TSCĐ hữu hình khác</t>
  </si>
  <si>
    <t>- Thanh lý, bán</t>
  </si>
  <si>
    <t>- Giảm theo thông tư 45/2013/TT-BTC</t>
  </si>
  <si>
    <t>- Giảm theo TT 45/2013/TT-BTC</t>
  </si>
  <si>
    <t>Công cụ dụng cụ</t>
  </si>
  <si>
    <t>Chi phí trả trước khác</t>
  </si>
  <si>
    <t>Thuế GTGT đầu ra chưa xuất hóa đơn</t>
  </si>
  <si>
    <t>Lợi nhuận sau thuế chưa phân phối</t>
  </si>
  <si>
    <t>Số dư đầu năm trước</t>
  </si>
  <si>
    <t>Số dư đầu năm nay</t>
  </si>
  <si>
    <t>9 tháng đầu
 năm 2012</t>
  </si>
  <si>
    <t>Lãi/(lỗ) trong kỳ  này</t>
  </si>
  <si>
    <t>6. Dự phòng phải thu ngắn hạn khó đòi</t>
  </si>
  <si>
    <t>GIÁM ĐỐC</t>
  </si>
  <si>
    <t>Nguyễn Thị Thủy</t>
  </si>
  <si>
    <t>Trần Trọng Nghĩa</t>
  </si>
  <si>
    <t>Hà Nội, ngày 14 tháng 10 năm 2013</t>
  </si>
  <si>
    <t xml:space="preserve">2. </t>
  </si>
  <si>
    <t>Tiền thu từ t/lý, nhượng bán TSCĐ và  các TS dài hạn khác</t>
  </si>
  <si>
    <t>Tiền chi cho vay, mua các công cụ nợ của các đơn vị khác</t>
  </si>
  <si>
    <t>Tiền thu hồi cho vay, bán lại công cụ nợ của các đơn vị khác</t>
  </si>
  <si>
    <t>NGƯỜI LẬP</t>
  </si>
  <si>
    <t>Chi phí tài chính</t>
  </si>
  <si>
    <t>Quí 3 
năm 2013</t>
  </si>
  <si>
    <t>Quí 3 
năm 2012</t>
  </si>
  <si>
    <t>Mẫu số B 01 - DN</t>
  </si>
  <si>
    <t>(Ban hành theo QĐ số 15/2006/QĐ-BTC)</t>
  </si>
  <si>
    <t>Mẫu số B 02 - DN</t>
  </si>
  <si>
    <t>Mẫu số B 03 - DN</t>
  </si>
  <si>
    <t>139</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</si>
</sst>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1010000]d/m/yyyy;@"/>
    <numFmt numFmtId="173" formatCode="#,###;[Red]\(#,###\)"/>
    <numFmt numFmtId="174" formatCode="#,##0;[Red]\(#,##0\);\-"/>
    <numFmt numFmtId="175" formatCode="#,##0.00;[Red]\(#,##0.00\);\-"/>
    <numFmt numFmtId="176" formatCode="###,###;\(###,###\);&quot;-&quot;"/>
    <numFmt numFmtId="177" formatCode="_(* #,##0_);_(* \(#,##0\);_(* &quot;-&quot;??_);_(@_)"/>
    <numFmt numFmtId="178" formatCode="_(* #,##0.00_);_(* \(#,##0.00\);_(* &quot;-&quot;_);_(@_)"/>
    <numFmt numFmtId="179" formatCode="###,###.00;\(###,###.00\);&quot;-&quot;"/>
    <numFmt numFmtId="180" formatCode="0.0%"/>
    <numFmt numFmtId="181" formatCode="_ * #,##0_ ;_ * \-#,##0_ ;_ * &quot;-&quot;_ ;_ @_ "/>
    <numFmt numFmtId="182" formatCode="_-&quot;$&quot;* #,##0_-;\-&quot;$&quot;* #,##0_-;_-&quot;$&quot;* &quot;-&quot;_-;_-@_-"/>
    <numFmt numFmtId="183" formatCode="_-&quot;$&quot;* #,##0.00_-;\-&quot;$&quot;* #,##0.00_-;_-&quot;$&quot;* &quot;-&quot;??_-;_-@_-"/>
    <numFmt numFmtId="184" formatCode="_ * #,##0.00_ ;_ * \-#,##0.00_ ;_ * &quot;-&quot;??_ ;_ @_ "/>
    <numFmt numFmtId="185" formatCode="0.0"/>
    <numFmt numFmtId="186" formatCode="_(* #,##0.0_);_(* \(#,##0.0\);_(* &quot;-&quot;??_);_(@_)"/>
  </numFmts>
  <fonts count="90">
    <font>
      <sz val="11"/>
      <name val="Times New Roman"/>
      <family val="1"/>
    </font>
    <font>
      <sz val="11"/>
      <color indexed="8"/>
      <name val="Calibri"/>
      <family val="2"/>
    </font>
    <font>
      <sz val="10"/>
      <name val="Arial"/>
      <family val="2"/>
    </font>
    <font>
      <b/>
      <sz val="10"/>
      <name val="Times New Roman"/>
      <family val="1"/>
    </font>
    <font>
      <b/>
      <sz val="9"/>
      <name val="Times New Roman"/>
      <family val="1"/>
    </font>
    <font>
      <sz val="9"/>
      <name val="Times New Roman"/>
      <family val="1"/>
    </font>
    <font>
      <sz val="10"/>
      <name val="Times New Roman"/>
      <family val="1"/>
    </font>
    <font>
      <b/>
      <sz val="14"/>
      <name val="Times New Roman"/>
      <family val="1"/>
    </font>
    <font>
      <b/>
      <i/>
      <sz val="10"/>
      <name val="Times New Roman"/>
      <family val="1"/>
    </font>
    <font>
      <i/>
      <sz val="10"/>
      <color indexed="17"/>
      <name val="Times New Roman"/>
      <family val="1"/>
    </font>
    <font>
      <sz val="10"/>
      <color indexed="12"/>
      <name val="Times New Roman"/>
      <family val="1"/>
    </font>
    <font>
      <i/>
      <sz val="10"/>
      <name val="Times New Roman"/>
      <family val="1"/>
    </font>
    <font>
      <b/>
      <sz val="10"/>
      <color indexed="9"/>
      <name val="Times New Roman"/>
      <family val="1"/>
    </font>
    <font>
      <sz val="10"/>
      <color indexed="17"/>
      <name val="Times New Roman"/>
      <family val="1"/>
    </font>
    <font>
      <b/>
      <sz val="9"/>
      <name val="Tahoma"/>
      <family val="2"/>
    </font>
    <font>
      <sz val="9"/>
      <name val="Tahoma"/>
      <family val="2"/>
    </font>
    <font>
      <u val="single"/>
      <sz val="11"/>
      <color indexed="12"/>
      <name val="Times New Roman"/>
      <family val="1"/>
    </font>
    <font>
      <b/>
      <sz val="11"/>
      <name val="Times New Roman"/>
      <family val="1"/>
    </font>
    <font>
      <sz val="10"/>
      <color indexed="10"/>
      <name val="Times New Roman"/>
      <family val="1"/>
    </font>
    <font>
      <sz val="12"/>
      <name val=".VnTime"/>
      <family val="2"/>
    </font>
    <font>
      <b/>
      <sz val="10"/>
      <name val="Arial Narrow"/>
      <family val="2"/>
    </font>
    <font>
      <u val="single"/>
      <sz val="10"/>
      <color indexed="12"/>
      <name val="Times New Roman"/>
      <family val="1"/>
    </font>
    <font>
      <sz val="10"/>
      <color indexed="9"/>
      <name val="Times New Roman"/>
      <family val="1"/>
    </font>
    <font>
      <i/>
      <sz val="10"/>
      <color indexed="9"/>
      <name val="Times New Roman"/>
      <family val="1"/>
    </font>
    <font>
      <sz val="10"/>
      <name val=".VnArial"/>
      <family val="2"/>
    </font>
    <font>
      <b/>
      <sz val="10"/>
      <color indexed="10"/>
      <name val="Times New Roman"/>
      <family val="1"/>
    </font>
    <font>
      <b/>
      <sz val="10"/>
      <color indexed="8"/>
      <name val="Times New Roman"/>
      <family val="1"/>
    </font>
    <font>
      <sz val="10"/>
      <color indexed="8"/>
      <name val="Times New Roman"/>
      <family val="1"/>
    </font>
    <font>
      <i/>
      <sz val="10"/>
      <color indexed="8"/>
      <name val="Times New Roman"/>
      <family val="1"/>
    </font>
    <font>
      <i/>
      <sz val="9"/>
      <name val="Times New Roman"/>
      <family val="1"/>
    </font>
    <font>
      <b/>
      <i/>
      <sz val="10"/>
      <color indexed="17"/>
      <name val="Times New Roman"/>
      <family val="1"/>
    </font>
    <font>
      <b/>
      <sz val="5"/>
      <name val="Times New Roman"/>
      <family val="1"/>
    </font>
    <font>
      <sz val="12"/>
      <name val="¹UAAA¼"/>
      <family val="3"/>
    </font>
    <font>
      <sz val="11"/>
      <name val="–¾’©"/>
      <family val="1"/>
    </font>
    <font>
      <sz val="12"/>
      <color indexed="8"/>
      <name val="바탕체"/>
      <family val="1"/>
    </font>
    <font>
      <sz val="12"/>
      <name val="바탕체"/>
      <family val="1"/>
    </font>
    <font>
      <sz val="14"/>
      <name val="ＭＳ 明朝"/>
      <family val="1"/>
    </font>
    <font>
      <i/>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2"/>
      <name val="Times New Roman"/>
      <family val="1"/>
    </font>
    <font>
      <i/>
      <u val="single"/>
      <sz val="10"/>
      <color indexed="9"/>
      <name val="Times New Roman"/>
      <family val="1"/>
    </font>
    <font>
      <i/>
      <u val="single"/>
      <sz val="10"/>
      <color indexed="17"/>
      <name val="Times New Roman"/>
      <family val="1"/>
    </font>
    <font>
      <b/>
      <i/>
      <sz val="10"/>
      <color indexed="12"/>
      <name val="Times New Roman"/>
      <family val="1"/>
    </font>
    <font>
      <i/>
      <sz val="10"/>
      <color indexed="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Times New Roman"/>
      <family val="1"/>
    </font>
    <font>
      <b/>
      <sz val="10"/>
      <color rgb="FF0000FF"/>
      <name val="Times New Roman"/>
      <family val="1"/>
    </font>
    <font>
      <i/>
      <u val="single"/>
      <sz val="10"/>
      <color theme="0"/>
      <name val="Times New Roman"/>
      <family val="1"/>
    </font>
    <font>
      <sz val="10"/>
      <color theme="0"/>
      <name val="Times New Roman"/>
      <family val="1"/>
    </font>
    <font>
      <i/>
      <u val="single"/>
      <sz val="10"/>
      <color rgb="FF00B050"/>
      <name val="Times New Roman"/>
      <family val="1"/>
    </font>
    <font>
      <i/>
      <sz val="10"/>
      <color rgb="FF00B050"/>
      <name val="Times New Roman"/>
      <family val="1"/>
    </font>
    <font>
      <b/>
      <sz val="10"/>
      <color theme="0"/>
      <name val="Times New Roman"/>
      <family val="1"/>
    </font>
    <font>
      <sz val="10"/>
      <color rgb="FF00B050"/>
      <name val="Times New Roman"/>
      <family val="1"/>
    </font>
    <font>
      <b/>
      <i/>
      <sz val="10"/>
      <color rgb="FF0000FF"/>
      <name val="Times New Roman"/>
      <family val="1"/>
    </font>
    <font>
      <i/>
      <sz val="10"/>
      <color rgb="FF0000FF"/>
      <name val="Times New Roman"/>
      <family val="1"/>
    </font>
    <font>
      <i/>
      <sz val="10"/>
      <color theme="0"/>
      <name val="Times New Roman"/>
      <family val="1"/>
    </font>
    <font>
      <b/>
      <sz val="8"/>
      <name val="Times New Roman"/>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
      <left/>
      <right/>
      <top style="thin"/>
      <bottom style="double"/>
    </border>
    <border>
      <left/>
      <right/>
      <top style="double"/>
      <bottom/>
    </border>
    <border>
      <left/>
      <right/>
      <top/>
      <bottom style="hair"/>
    </border>
    <border>
      <left/>
      <right/>
      <top style="hair"/>
      <bottom style="hair"/>
    </border>
  </borders>
  <cellStyleXfs count="122">
    <xf numFmtId="172" fontId="0" fillId="0" borderId="0">
      <alignment/>
      <protection/>
    </xf>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0" fontId="62" fillId="26" borderId="0" applyNumberFormat="0" applyBorder="0" applyAlignment="0" applyProtection="0"/>
    <xf numFmtId="172" fontId="32" fillId="0" borderId="0">
      <alignment/>
      <protection/>
    </xf>
    <xf numFmtId="172" fontId="32" fillId="0" borderId="0">
      <alignment/>
      <protection/>
    </xf>
    <xf numFmtId="0" fontId="63" fillId="27" borderId="1" applyNumberFormat="0" applyAlignment="0" applyProtection="0"/>
    <xf numFmtId="0" fontId="64" fillId="28" borderId="2" applyNumberFormat="0" applyAlignment="0" applyProtection="0"/>
    <xf numFmtId="171" fontId="0" fillId="0" borderId="0" applyFont="0" applyFill="0" applyBorder="0" applyAlignment="0" applyProtection="0"/>
    <xf numFmtId="169" fontId="60"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71" fontId="2" fillId="0" borderId="0" applyFont="0" applyFill="0" applyBorder="0" applyAlignment="0" applyProtection="0"/>
    <xf numFmtId="170" fontId="60" fillId="0" borderId="0" applyFont="0" applyFill="0" applyBorder="0" applyAlignment="0" applyProtection="0"/>
    <xf numFmtId="168" fontId="60" fillId="0" borderId="0" applyFon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172" fontId="16"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41" fontId="2" fillId="0" borderId="0" applyFont="0" applyFill="0" applyBorder="0" applyAlignment="0" applyProtection="0"/>
    <xf numFmtId="43"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72" fillId="31" borderId="0" applyNumberFormat="0" applyBorder="0" applyAlignment="0" applyProtection="0"/>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172" fontId="19" fillId="0" borderId="0">
      <alignment/>
      <protection/>
    </xf>
    <xf numFmtId="0" fontId="60" fillId="0" borderId="0">
      <alignment/>
      <protection/>
    </xf>
    <xf numFmtId="172" fontId="73"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172" fontId="0" fillId="0" borderId="0">
      <alignment/>
      <protection/>
    </xf>
    <xf numFmtId="172" fontId="2" fillId="0" borderId="0">
      <alignment/>
      <protection/>
    </xf>
    <xf numFmtId="0" fontId="60" fillId="0" borderId="0">
      <alignment/>
      <protection/>
    </xf>
    <xf numFmtId="0" fontId="60" fillId="0" borderId="0">
      <alignment/>
      <protection/>
    </xf>
    <xf numFmtId="0" fontId="60" fillId="0" borderId="0">
      <alignment/>
      <protection/>
    </xf>
    <xf numFmtId="172" fontId="19" fillId="0" borderId="0">
      <alignment/>
      <protection/>
    </xf>
    <xf numFmtId="172" fontId="24" fillId="0" borderId="0">
      <alignment/>
      <protection/>
    </xf>
    <xf numFmtId="172" fontId="19" fillId="0" borderId="0">
      <alignment/>
      <protection/>
    </xf>
    <xf numFmtId="172" fontId="2" fillId="0" borderId="0">
      <alignment/>
      <protection/>
    </xf>
    <xf numFmtId="0" fontId="60" fillId="32" borderId="7" applyNumberFormat="0" applyFont="0" applyAlignment="0" applyProtection="0"/>
    <xf numFmtId="43" fontId="33" fillId="0" borderId="0" applyFont="0" applyFill="0" applyBorder="0" applyAlignment="0" applyProtection="0"/>
    <xf numFmtId="41" fontId="33" fillId="0" borderId="0" applyFont="0" applyFill="0" applyBorder="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9" fontId="34" fillId="0" borderId="0" applyBorder="0" applyAlignment="0" applyProtection="0"/>
    <xf numFmtId="172" fontId="35" fillId="0" borderId="0" applyFont="0" applyFill="0" applyBorder="0" applyAlignment="0" applyProtection="0"/>
    <xf numFmtId="172" fontId="35"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184" fontId="2" fillId="0" borderId="0" applyFont="0" applyFill="0" applyBorder="0" applyAlignment="0" applyProtection="0"/>
    <xf numFmtId="181" fontId="2" fillId="0" borderId="0" applyFont="0" applyFill="0" applyBorder="0" applyAlignment="0" applyProtection="0"/>
    <xf numFmtId="172" fontId="36" fillId="0" borderId="0">
      <alignment/>
      <protection/>
    </xf>
    <xf numFmtId="170" fontId="2" fillId="0" borderId="0" applyFont="0" applyFill="0" applyBorder="0" applyAlignment="0" applyProtection="0"/>
    <xf numFmtId="168" fontId="2" fillId="0" borderId="0" applyFont="0" applyFill="0" applyBorder="0" applyAlignment="0" applyProtection="0"/>
  </cellStyleXfs>
  <cellXfs count="605">
    <xf numFmtId="172" fontId="0" fillId="0" borderId="0" xfId="0" applyAlignment="1">
      <alignment/>
    </xf>
    <xf numFmtId="172" fontId="3" fillId="0" borderId="0" xfId="103" applyFont="1" applyFill="1" applyBorder="1" applyAlignment="1" applyProtection="1">
      <alignment vertical="top"/>
      <protection hidden="1"/>
    </xf>
    <xf numFmtId="172" fontId="16" fillId="0" borderId="0" xfId="64" applyFill="1" applyBorder="1" applyAlignment="1" applyProtection="1">
      <alignment vertical="top"/>
      <protection hidden="1"/>
    </xf>
    <xf numFmtId="172" fontId="6" fillId="0" borderId="0" xfId="103" applyFont="1" applyFill="1" applyBorder="1" applyAlignment="1" applyProtection="1">
      <alignment vertical="top"/>
      <protection hidden="1"/>
    </xf>
    <xf numFmtId="38" fontId="6" fillId="0" borderId="0" xfId="103" applyNumberFormat="1" applyFont="1" applyFill="1" applyBorder="1" applyAlignment="1" applyProtection="1">
      <alignment vertical="top"/>
      <protection hidden="1"/>
    </xf>
    <xf numFmtId="38" fontId="3" fillId="0" borderId="0" xfId="103" applyNumberFormat="1" applyFont="1" applyFill="1" applyBorder="1" applyAlignment="1" applyProtection="1">
      <alignment horizontal="right" vertical="top"/>
      <protection hidden="1"/>
    </xf>
    <xf numFmtId="172" fontId="0" fillId="0" borderId="0" xfId="103" applyFont="1" applyBorder="1" applyAlignment="1" applyProtection="1">
      <alignment vertical="top"/>
      <protection hidden="1"/>
    </xf>
    <xf numFmtId="38" fontId="78" fillId="0" borderId="0" xfId="103" applyNumberFormat="1" applyFont="1" applyFill="1" applyBorder="1" applyAlignment="1" applyProtection="1">
      <alignment horizontal="right" vertical="top"/>
      <protection hidden="1"/>
    </xf>
    <xf numFmtId="38" fontId="6" fillId="0" borderId="0" xfId="103" applyNumberFormat="1" applyFont="1" applyFill="1" applyBorder="1" applyAlignment="1" applyProtection="1">
      <alignment horizontal="right" vertical="top"/>
      <protection hidden="1"/>
    </xf>
    <xf numFmtId="172" fontId="6" fillId="0" borderId="10" xfId="103" applyFont="1" applyFill="1" applyBorder="1" applyAlignment="1" applyProtection="1">
      <alignment vertical="top"/>
      <protection hidden="1"/>
    </xf>
    <xf numFmtId="172" fontId="3" fillId="0" borderId="10" xfId="103" applyFont="1" applyFill="1" applyBorder="1" applyAlignment="1" applyProtection="1">
      <alignment vertical="top"/>
      <protection hidden="1"/>
    </xf>
    <xf numFmtId="38" fontId="6" fillId="0" borderId="10" xfId="103" applyNumberFormat="1" applyFont="1" applyFill="1" applyBorder="1" applyAlignment="1" applyProtection="1">
      <alignment vertical="top"/>
      <protection hidden="1"/>
    </xf>
    <xf numFmtId="172" fontId="0" fillId="0" borderId="0" xfId="103" applyFont="1" applyFill="1" applyBorder="1" applyAlignment="1" applyProtection="1">
      <alignment vertical="top"/>
      <protection hidden="1"/>
    </xf>
    <xf numFmtId="172" fontId="17" fillId="0" borderId="0" xfId="103" applyFont="1" applyFill="1" applyBorder="1" applyAlignment="1" applyProtection="1">
      <alignment vertical="top"/>
      <protection hidden="1"/>
    </xf>
    <xf numFmtId="3" fontId="7" fillId="0" borderId="0" xfId="103" applyNumberFormat="1" applyFont="1" applyFill="1" applyBorder="1" applyAlignment="1" applyProtection="1">
      <alignment horizontal="center" vertical="top"/>
      <protection hidden="1"/>
    </xf>
    <xf numFmtId="172" fontId="8" fillId="0" borderId="0" xfId="103" applyFont="1" applyFill="1" applyBorder="1" applyAlignment="1" applyProtection="1">
      <alignment horizontal="center" vertical="top"/>
      <protection hidden="1"/>
    </xf>
    <xf numFmtId="172" fontId="6" fillId="0" borderId="0" xfId="103" applyFont="1" applyBorder="1" applyAlignment="1" applyProtection="1">
      <alignment vertical="top"/>
      <protection hidden="1"/>
    </xf>
    <xf numFmtId="172" fontId="11" fillId="0" borderId="0" xfId="103" applyFont="1" applyFill="1" applyBorder="1" applyAlignment="1" applyProtection="1">
      <alignment vertical="top"/>
      <protection hidden="1"/>
    </xf>
    <xf numFmtId="172" fontId="6" fillId="0" borderId="0" xfId="103" applyFont="1" applyFill="1" applyBorder="1" applyAlignment="1" applyProtection="1">
      <alignment vertical="center"/>
      <protection hidden="1"/>
    </xf>
    <xf numFmtId="0" fontId="6" fillId="0" borderId="0" xfId="103" applyNumberFormat="1" applyFont="1" applyFill="1" applyBorder="1" applyAlignment="1" applyProtection="1">
      <alignment horizontal="right" vertical="top"/>
      <protection hidden="1"/>
    </xf>
    <xf numFmtId="38" fontId="3" fillId="0" borderId="0" xfId="103" applyNumberFormat="1" applyFont="1" applyFill="1" applyBorder="1" applyAlignment="1" applyProtection="1">
      <alignment horizontal="center" vertical="center" wrapText="1"/>
      <protection hidden="1"/>
    </xf>
    <xf numFmtId="0" fontId="6" fillId="0" borderId="0" xfId="103" applyNumberFormat="1" applyFont="1" applyFill="1" applyBorder="1" applyAlignment="1" applyProtection="1">
      <alignment horizontal="right" vertical="center"/>
      <protection hidden="1"/>
    </xf>
    <xf numFmtId="49" fontId="6" fillId="0" borderId="0" xfId="103" applyNumberFormat="1" applyFont="1" applyFill="1" applyBorder="1" applyAlignment="1" applyProtection="1">
      <alignment vertical="top"/>
      <protection hidden="1"/>
    </xf>
    <xf numFmtId="172" fontId="6" fillId="0" borderId="0" xfId="103" applyFont="1" applyFill="1" applyBorder="1" applyAlignment="1" applyProtection="1">
      <alignment vertical="top"/>
      <protection locked="0"/>
    </xf>
    <xf numFmtId="37" fontId="6" fillId="0" borderId="0" xfId="103" applyNumberFormat="1" applyFont="1" applyFill="1" applyBorder="1" applyAlignment="1" applyProtection="1">
      <alignment horizontal="right" vertical="top"/>
      <protection hidden="1"/>
    </xf>
    <xf numFmtId="49" fontId="3" fillId="0" borderId="0" xfId="103" applyNumberFormat="1" applyFont="1" applyFill="1" applyBorder="1" applyAlignment="1" applyProtection="1">
      <alignment horizontal="center" vertical="top"/>
      <protection hidden="1"/>
    </xf>
    <xf numFmtId="3" fontId="3" fillId="0" borderId="0" xfId="103" applyNumberFormat="1" applyFont="1" applyFill="1" applyBorder="1" applyAlignment="1" applyProtection="1">
      <alignment vertical="top"/>
      <protection hidden="1"/>
    </xf>
    <xf numFmtId="176" fontId="3" fillId="0" borderId="0" xfId="103" applyNumberFormat="1" applyFont="1" applyFill="1" applyBorder="1" applyAlignment="1" applyProtection="1">
      <alignment horizontal="right" vertical="top"/>
      <protection hidden="1"/>
    </xf>
    <xf numFmtId="176" fontId="6" fillId="0" borderId="0" xfId="103" applyNumberFormat="1" applyFont="1" applyFill="1" applyBorder="1" applyAlignment="1" applyProtection="1">
      <alignment horizontal="right" vertical="top"/>
      <protection hidden="1"/>
    </xf>
    <xf numFmtId="49" fontId="6" fillId="0" borderId="0" xfId="103" applyNumberFormat="1" applyFont="1" applyFill="1" applyBorder="1" applyAlignment="1" applyProtection="1">
      <alignment horizontal="center" vertical="top"/>
      <protection hidden="1"/>
    </xf>
    <xf numFmtId="172" fontId="6" fillId="0" borderId="0" xfId="103" applyFont="1" applyFill="1" applyBorder="1" applyAlignment="1" applyProtection="1">
      <alignment horizontal="left" vertical="top"/>
      <protection hidden="1"/>
    </xf>
    <xf numFmtId="3" fontId="3" fillId="0" borderId="0" xfId="103" applyNumberFormat="1" applyFont="1" applyFill="1" applyBorder="1" applyAlignment="1" applyProtection="1">
      <alignment horizontal="left" vertical="top"/>
      <protection hidden="1"/>
    </xf>
    <xf numFmtId="3" fontId="6" fillId="0" borderId="0" xfId="103" applyNumberFormat="1" applyFont="1" applyFill="1" applyBorder="1" applyAlignment="1" applyProtection="1">
      <alignment horizontal="left" vertical="top"/>
      <protection hidden="1"/>
    </xf>
    <xf numFmtId="172" fontId="3" fillId="0" borderId="0" xfId="103" applyNumberFormat="1" applyFont="1" applyFill="1" applyBorder="1" applyAlignment="1" applyProtection="1">
      <alignment horizontal="left" vertical="top"/>
      <protection hidden="1"/>
    </xf>
    <xf numFmtId="172" fontId="6" fillId="0" borderId="0" xfId="103" applyNumberFormat="1" applyFont="1" applyFill="1" applyBorder="1" applyAlignment="1" applyProtection="1">
      <alignment horizontal="left" vertical="top"/>
      <protection hidden="1"/>
    </xf>
    <xf numFmtId="172" fontId="3" fillId="0" borderId="0" xfId="103" applyNumberFormat="1" applyFont="1" applyFill="1" applyBorder="1" applyAlignment="1" applyProtection="1">
      <alignment vertical="top"/>
      <protection hidden="1"/>
    </xf>
    <xf numFmtId="49" fontId="11" fillId="0" borderId="0" xfId="103" applyNumberFormat="1" applyFont="1" applyFill="1" applyBorder="1" applyAlignment="1" applyProtection="1">
      <alignment horizontal="center" vertical="top"/>
      <protection hidden="1"/>
    </xf>
    <xf numFmtId="172" fontId="11" fillId="0" borderId="0" xfId="103" applyNumberFormat="1" applyFont="1" applyFill="1" applyBorder="1" applyAlignment="1" applyProtection="1">
      <alignment horizontal="left" vertical="top"/>
      <protection hidden="1"/>
    </xf>
    <xf numFmtId="176" fontId="11" fillId="0" borderId="0" xfId="103" applyNumberFormat="1" applyFont="1" applyFill="1" applyBorder="1" applyAlignment="1" applyProtection="1">
      <alignment horizontal="right" vertical="top"/>
      <protection hidden="1"/>
    </xf>
    <xf numFmtId="38" fontId="11" fillId="0" borderId="0" xfId="103" applyNumberFormat="1" applyFont="1" applyFill="1" applyBorder="1" applyAlignment="1" applyProtection="1">
      <alignment horizontal="right" vertical="top"/>
      <protection hidden="1"/>
    </xf>
    <xf numFmtId="172" fontId="6" fillId="0" borderId="0" xfId="103" applyNumberFormat="1" applyFont="1" applyFill="1" applyBorder="1" applyAlignment="1" applyProtection="1">
      <alignment vertical="top"/>
      <protection hidden="1"/>
    </xf>
    <xf numFmtId="0" fontId="3" fillId="0" borderId="0" xfId="103" applyNumberFormat="1" applyFont="1" applyFill="1" applyBorder="1" applyAlignment="1" applyProtection="1">
      <alignment horizontal="right" vertical="top"/>
      <protection hidden="1"/>
    </xf>
    <xf numFmtId="38" fontId="18" fillId="0" borderId="0" xfId="103" applyNumberFormat="1" applyFont="1" applyFill="1" applyBorder="1" applyAlignment="1" applyProtection="1">
      <alignment vertical="top"/>
      <protection hidden="1"/>
    </xf>
    <xf numFmtId="172" fontId="6" fillId="0" borderId="0" xfId="103" applyFont="1" applyFill="1" applyBorder="1" applyAlignment="1" applyProtection="1">
      <alignment horizontal="right" vertical="top"/>
      <protection hidden="1"/>
    </xf>
    <xf numFmtId="38" fontId="18" fillId="0" borderId="0" xfId="103" applyNumberFormat="1" applyFont="1" applyFill="1" applyBorder="1" applyAlignment="1" applyProtection="1">
      <alignment horizontal="right" vertical="top"/>
      <protection hidden="1"/>
    </xf>
    <xf numFmtId="172" fontId="6" fillId="0" borderId="0" xfId="100" applyNumberFormat="1" applyFont="1" applyFill="1" applyAlignment="1">
      <alignment horizontal="left" vertical="top"/>
      <protection/>
    </xf>
    <xf numFmtId="172" fontId="3" fillId="0" borderId="0" xfId="100" applyNumberFormat="1" applyFont="1" applyFill="1" applyAlignment="1">
      <alignment horizontal="left" vertical="top"/>
      <protection/>
    </xf>
    <xf numFmtId="2" fontId="6" fillId="0" borderId="0" xfId="100" applyNumberFormat="1" applyFont="1" applyFill="1" applyAlignment="1">
      <alignment vertical="top"/>
      <protection/>
    </xf>
    <xf numFmtId="3" fontId="6" fillId="0" borderId="0" xfId="100" applyNumberFormat="1" applyFont="1" applyFill="1" applyAlignment="1">
      <alignment vertical="top"/>
      <protection/>
    </xf>
    <xf numFmtId="3" fontId="6" fillId="0" borderId="0" xfId="100" applyNumberFormat="1" applyFont="1" applyFill="1" applyAlignment="1">
      <alignment horizontal="center" vertical="top"/>
      <protection/>
    </xf>
    <xf numFmtId="3" fontId="11" fillId="0" borderId="0" xfId="100" applyNumberFormat="1" applyFont="1" applyFill="1" applyAlignment="1">
      <alignment horizontal="center" vertical="top"/>
      <protection/>
    </xf>
    <xf numFmtId="2" fontId="3" fillId="0" borderId="0" xfId="100" applyNumberFormat="1" applyFont="1" applyFill="1" applyAlignment="1">
      <alignment horizontal="center" vertical="top"/>
      <protection/>
    </xf>
    <xf numFmtId="3" fontId="3" fillId="0" borderId="0" xfId="100" applyNumberFormat="1" applyFont="1" applyFill="1" applyAlignment="1">
      <alignment horizontal="center" vertical="top"/>
      <protection/>
    </xf>
    <xf numFmtId="2" fontId="6" fillId="0" borderId="0" xfId="100" applyNumberFormat="1" applyFont="1" applyFill="1" applyAlignment="1">
      <alignment horizontal="center" vertical="top"/>
      <protection/>
    </xf>
    <xf numFmtId="2" fontId="0" fillId="0" borderId="0" xfId="100" applyNumberFormat="1" applyFont="1" applyFill="1" applyAlignment="1">
      <alignment vertical="top"/>
      <protection/>
    </xf>
    <xf numFmtId="172" fontId="17" fillId="0" borderId="0" xfId="100" applyNumberFormat="1" applyFont="1" applyFill="1" applyAlignment="1">
      <alignment vertical="top"/>
      <protection/>
    </xf>
    <xf numFmtId="3" fontId="0" fillId="0" borderId="0" xfId="100" applyNumberFormat="1" applyFont="1" applyFill="1" applyAlignment="1">
      <alignment vertical="top"/>
      <protection/>
    </xf>
    <xf numFmtId="2" fontId="0" fillId="0" borderId="0" xfId="100" applyNumberFormat="1" applyFont="1" applyAlignment="1">
      <alignment vertical="top"/>
      <protection/>
    </xf>
    <xf numFmtId="172" fontId="17" fillId="0" borderId="0" xfId="100" applyNumberFormat="1" applyFont="1" applyFill="1" applyAlignment="1">
      <alignment horizontal="left" vertical="top"/>
      <protection/>
    </xf>
    <xf numFmtId="172" fontId="6" fillId="0" borderId="0" xfId="103" applyFont="1" applyFill="1" applyBorder="1" applyAlignment="1" applyProtection="1">
      <alignment/>
      <protection hidden="1"/>
    </xf>
    <xf numFmtId="0" fontId="3" fillId="0" borderId="0" xfId="103" applyNumberFormat="1" applyFont="1" applyFill="1" applyBorder="1" applyAlignment="1">
      <alignment horizontal="right" vertical="top" wrapText="1"/>
      <protection/>
    </xf>
    <xf numFmtId="38" fontId="3" fillId="0" borderId="0" xfId="103" applyNumberFormat="1" applyFont="1" applyFill="1" applyBorder="1" applyAlignment="1">
      <alignment horizontal="center" vertical="center" wrapText="1"/>
      <protection/>
    </xf>
    <xf numFmtId="3" fontId="6" fillId="0" borderId="0" xfId="103" applyNumberFormat="1" applyFont="1" applyFill="1" applyBorder="1" applyAlignment="1" applyProtection="1">
      <alignment vertical="top"/>
      <protection hidden="1"/>
    </xf>
    <xf numFmtId="172" fontId="6" fillId="0" borderId="0" xfId="103" applyFont="1" applyFill="1" applyBorder="1" applyAlignment="1" applyProtection="1">
      <alignment vertical="top"/>
      <protection hidden="1" locked="0"/>
    </xf>
    <xf numFmtId="37" fontId="6" fillId="0" borderId="0" xfId="103" applyNumberFormat="1" applyFont="1" applyFill="1" applyBorder="1" applyAlignment="1" applyProtection="1">
      <alignment vertical="top"/>
      <protection hidden="1"/>
    </xf>
    <xf numFmtId="176" fontId="3" fillId="0" borderId="0" xfId="103" applyNumberFormat="1" applyFont="1" applyFill="1" applyBorder="1" applyAlignment="1" applyProtection="1">
      <alignment vertical="top"/>
      <protection hidden="1"/>
    </xf>
    <xf numFmtId="176" fontId="6" fillId="0" borderId="0" xfId="103" applyNumberFormat="1" applyFont="1" applyFill="1" applyBorder="1" applyAlignment="1" applyProtection="1">
      <alignment vertical="top"/>
      <protection hidden="1"/>
    </xf>
    <xf numFmtId="169" fontId="3" fillId="0" borderId="0" xfId="103" applyNumberFormat="1" applyFont="1" applyFill="1" applyBorder="1" applyAlignment="1" applyProtection="1">
      <alignment vertical="top"/>
      <protection hidden="1"/>
    </xf>
    <xf numFmtId="0" fontId="78" fillId="0" borderId="0" xfId="103" applyNumberFormat="1" applyFont="1" applyFill="1" applyBorder="1" applyAlignment="1" applyProtection="1">
      <alignment horizontal="center" vertical="top"/>
      <protection hidden="1"/>
    </xf>
    <xf numFmtId="169" fontId="6" fillId="0" borderId="0" xfId="103" applyNumberFormat="1" applyFont="1" applyFill="1" applyBorder="1" applyAlignment="1" applyProtection="1">
      <alignment vertical="top"/>
      <protection hidden="1"/>
    </xf>
    <xf numFmtId="0" fontId="79" fillId="0" borderId="0" xfId="103" applyNumberFormat="1" applyFont="1" applyFill="1" applyBorder="1" applyAlignment="1" applyProtection="1">
      <alignment horizontal="center" vertical="top"/>
      <protection hidden="1"/>
    </xf>
    <xf numFmtId="0" fontId="79" fillId="0" borderId="0" xfId="103" applyNumberFormat="1" applyFont="1" applyFill="1" applyBorder="1" applyAlignment="1" applyProtection="1">
      <alignment vertical="top"/>
      <protection hidden="1"/>
    </xf>
    <xf numFmtId="176" fontId="79" fillId="0" borderId="0" xfId="103" applyNumberFormat="1" applyFont="1" applyFill="1" applyBorder="1" applyAlignment="1" applyProtection="1">
      <alignment vertical="top"/>
      <protection hidden="1"/>
    </xf>
    <xf numFmtId="0" fontId="78" fillId="0" borderId="0" xfId="103" applyNumberFormat="1" applyFont="1" applyFill="1" applyBorder="1" applyAlignment="1" applyProtection="1">
      <alignment vertical="top"/>
      <protection hidden="1"/>
    </xf>
    <xf numFmtId="176" fontId="78" fillId="0" borderId="0" xfId="103" applyNumberFormat="1" applyFont="1" applyFill="1" applyBorder="1" applyAlignment="1" applyProtection="1">
      <alignment vertical="top"/>
      <protection hidden="1"/>
    </xf>
    <xf numFmtId="172" fontId="11" fillId="0" borderId="0" xfId="103" applyNumberFormat="1" applyFont="1" applyFill="1" applyBorder="1" applyAlignment="1" applyProtection="1">
      <alignment vertical="top"/>
      <protection hidden="1"/>
    </xf>
    <xf numFmtId="172" fontId="11" fillId="0" borderId="0" xfId="103" applyFont="1" applyFill="1" applyBorder="1" applyAlignment="1" applyProtection="1">
      <alignment vertical="top"/>
      <protection hidden="1" locked="0"/>
    </xf>
    <xf numFmtId="3" fontId="11" fillId="0" borderId="0" xfId="103" applyNumberFormat="1" applyFont="1" applyFill="1" applyBorder="1" applyAlignment="1" applyProtection="1">
      <alignment vertical="top"/>
      <protection hidden="1"/>
    </xf>
    <xf numFmtId="169" fontId="11" fillId="0" borderId="0" xfId="103" applyNumberFormat="1" applyFont="1" applyFill="1" applyBorder="1" applyAlignment="1" applyProtection="1">
      <alignment vertical="top"/>
      <protection hidden="1"/>
    </xf>
    <xf numFmtId="169" fontId="6" fillId="0" borderId="0" xfId="103" applyNumberFormat="1" applyFont="1" applyFill="1" applyBorder="1" applyAlignment="1" applyProtection="1">
      <alignment horizontal="right" vertical="top"/>
      <protection hidden="1"/>
    </xf>
    <xf numFmtId="169" fontId="3" fillId="0" borderId="0" xfId="103" applyNumberFormat="1" applyFont="1" applyFill="1" applyBorder="1" applyAlignment="1" applyProtection="1">
      <alignment horizontal="right" vertical="top"/>
      <protection hidden="1"/>
    </xf>
    <xf numFmtId="3" fontId="11" fillId="0" borderId="0" xfId="100" applyNumberFormat="1" applyFont="1" applyFill="1" applyAlignment="1">
      <alignment vertical="center"/>
      <protection/>
    </xf>
    <xf numFmtId="2" fontId="11" fillId="0" borderId="0" xfId="100" applyNumberFormat="1" applyFont="1" applyFill="1" applyAlignment="1">
      <alignment vertical="top"/>
      <protection/>
    </xf>
    <xf numFmtId="3" fontId="3" fillId="0" borderId="0" xfId="103" applyNumberFormat="1" applyFont="1" applyFill="1" applyBorder="1" applyAlignment="1" applyProtection="1">
      <alignment horizontal="center" vertical="top"/>
      <protection hidden="1"/>
    </xf>
    <xf numFmtId="49" fontId="6" fillId="0" borderId="0" xfId="100" applyNumberFormat="1" applyFont="1" applyFill="1" applyAlignment="1">
      <alignment vertical="top"/>
      <protection/>
    </xf>
    <xf numFmtId="49" fontId="3" fillId="0" borderId="0" xfId="100" applyNumberFormat="1" applyFont="1" applyFill="1" applyAlignment="1">
      <alignment horizontal="center" vertical="top"/>
      <protection/>
    </xf>
    <xf numFmtId="3" fontId="3" fillId="0" borderId="0" xfId="103" applyNumberFormat="1" applyFont="1" applyFill="1" applyBorder="1" applyAlignment="1">
      <alignment horizontal="left" vertical="top"/>
      <protection/>
    </xf>
    <xf numFmtId="0" fontId="3" fillId="0" borderId="0" xfId="103" applyNumberFormat="1" applyFont="1" applyFill="1" applyBorder="1" applyAlignment="1">
      <alignment horizontal="right" vertical="top"/>
      <protection/>
    </xf>
    <xf numFmtId="38" fontId="3" fillId="0" borderId="0" xfId="103" applyNumberFormat="1" applyFont="1" applyFill="1" applyBorder="1" applyAlignment="1">
      <alignment horizontal="center" vertical="center"/>
      <protection/>
    </xf>
    <xf numFmtId="0" fontId="6" fillId="0" borderId="0" xfId="100" applyNumberFormat="1" applyFont="1" applyFill="1" applyBorder="1" applyAlignment="1">
      <alignment horizontal="right" vertical="top"/>
      <protection/>
    </xf>
    <xf numFmtId="37" fontId="3" fillId="0" borderId="0" xfId="103" applyNumberFormat="1" applyFont="1" applyFill="1" applyBorder="1" applyAlignment="1">
      <alignment horizontal="center" vertical="top"/>
      <protection/>
    </xf>
    <xf numFmtId="49" fontId="6" fillId="0" borderId="0" xfId="100" applyNumberFormat="1" applyFont="1" applyFill="1" applyAlignment="1">
      <alignment horizontal="center" vertical="top"/>
      <protection/>
    </xf>
    <xf numFmtId="172" fontId="3" fillId="0" borderId="0" xfId="103" applyFont="1" applyFill="1" applyBorder="1" applyAlignment="1">
      <alignment vertical="top"/>
      <protection/>
    </xf>
    <xf numFmtId="2" fontId="6" fillId="0" borderId="0" xfId="100" applyNumberFormat="1" applyFont="1" applyFill="1" applyBorder="1" applyAlignment="1">
      <alignment vertical="top"/>
      <protection/>
    </xf>
    <xf numFmtId="172" fontId="3" fillId="0" borderId="0" xfId="103" applyNumberFormat="1" applyFont="1" applyFill="1" applyBorder="1" applyAlignment="1">
      <alignment vertical="top"/>
      <protection/>
    </xf>
    <xf numFmtId="3" fontId="6" fillId="0" borderId="0" xfId="100" applyNumberFormat="1" applyFont="1" applyFill="1" applyBorder="1" applyAlignment="1">
      <alignment vertical="top"/>
      <protection/>
    </xf>
    <xf numFmtId="37" fontId="6" fillId="0" borderId="0" xfId="100" applyNumberFormat="1" applyFont="1" applyFill="1" applyBorder="1" applyAlignment="1">
      <alignment vertical="top"/>
      <protection/>
    </xf>
    <xf numFmtId="2" fontId="3" fillId="0" borderId="0" xfId="103" applyNumberFormat="1" applyFont="1" applyFill="1" applyBorder="1" applyAlignment="1">
      <alignment vertical="top"/>
      <protection/>
    </xf>
    <xf numFmtId="172" fontId="20" fillId="0" borderId="0" xfId="103" applyFont="1" applyFill="1" applyBorder="1" applyAlignment="1">
      <alignment vertical="top"/>
      <protection/>
    </xf>
    <xf numFmtId="176" fontId="3" fillId="0" borderId="0" xfId="103" applyNumberFormat="1" applyFont="1" applyFill="1" applyBorder="1" applyAlignment="1">
      <alignment vertical="top"/>
      <protection/>
    </xf>
    <xf numFmtId="176" fontId="3" fillId="0" borderId="0" xfId="103" applyNumberFormat="1" applyFont="1" applyFill="1" applyBorder="1" applyAlignment="1">
      <alignment horizontal="right" vertical="top"/>
      <protection/>
    </xf>
    <xf numFmtId="37" fontId="3" fillId="0" borderId="0" xfId="103" applyNumberFormat="1" applyFont="1" applyFill="1" applyBorder="1" applyAlignment="1">
      <alignment horizontal="right" vertical="top"/>
      <protection/>
    </xf>
    <xf numFmtId="172" fontId="6" fillId="0" borderId="0" xfId="100" applyNumberFormat="1" applyFont="1" applyFill="1" applyBorder="1" applyAlignment="1">
      <alignment horizontal="right" vertical="top"/>
      <protection/>
    </xf>
    <xf numFmtId="49" fontId="6" fillId="0" borderId="0" xfId="103" applyNumberFormat="1" applyFont="1" applyFill="1" applyBorder="1" applyAlignment="1">
      <alignment vertical="top"/>
      <protection/>
    </xf>
    <xf numFmtId="172" fontId="6" fillId="0" borderId="0" xfId="103" applyNumberFormat="1" applyFont="1" applyFill="1" applyBorder="1" applyAlignment="1">
      <alignment vertical="top"/>
      <protection/>
    </xf>
    <xf numFmtId="0" fontId="6" fillId="0" borderId="0" xfId="100" applyNumberFormat="1" applyFont="1" applyFill="1" applyBorder="1" applyAlignment="1">
      <alignment horizontal="center" vertical="top"/>
      <protection/>
    </xf>
    <xf numFmtId="176" fontId="6" fillId="0" borderId="0" xfId="103" applyNumberFormat="1" applyFont="1" applyFill="1" applyBorder="1" applyAlignment="1" applyProtection="1">
      <alignment horizontal="right" vertical="top"/>
      <protection locked="0"/>
    </xf>
    <xf numFmtId="37" fontId="6" fillId="0" borderId="0" xfId="103" applyNumberFormat="1" applyFont="1" applyFill="1" applyBorder="1" applyAlignment="1" applyProtection="1">
      <alignment horizontal="right" vertical="top"/>
      <protection locked="0"/>
    </xf>
    <xf numFmtId="2" fontId="6" fillId="0" borderId="0" xfId="103" applyNumberFormat="1" applyFont="1" applyFill="1" applyBorder="1" applyAlignment="1">
      <alignment vertical="top"/>
      <protection/>
    </xf>
    <xf numFmtId="0" fontId="6" fillId="0" borderId="0" xfId="100" applyNumberFormat="1" applyFont="1" applyFill="1" applyBorder="1" applyAlignment="1">
      <alignment vertical="top"/>
      <protection/>
    </xf>
    <xf numFmtId="49" fontId="8" fillId="0" borderId="0" xfId="100" applyNumberFormat="1" applyFont="1" applyFill="1" applyAlignment="1">
      <alignment horizontal="center" vertical="top"/>
      <protection/>
    </xf>
    <xf numFmtId="2" fontId="8" fillId="0" borderId="0" xfId="103" applyNumberFormat="1" applyFont="1" applyFill="1" applyBorder="1" applyAlignment="1">
      <alignment vertical="top"/>
      <protection/>
    </xf>
    <xf numFmtId="2" fontId="8" fillId="0" borderId="0" xfId="100" applyNumberFormat="1" applyFont="1" applyFill="1" applyBorder="1" applyAlignment="1">
      <alignment vertical="top"/>
      <protection/>
    </xf>
    <xf numFmtId="172" fontId="8" fillId="0" borderId="0" xfId="103" applyNumberFormat="1" applyFont="1" applyFill="1" applyBorder="1" applyAlignment="1">
      <alignment vertical="top"/>
      <protection/>
    </xf>
    <xf numFmtId="0" fontId="8" fillId="0" borderId="0" xfId="100" applyNumberFormat="1" applyFont="1" applyFill="1" applyBorder="1" applyAlignment="1">
      <alignment vertical="top"/>
      <protection/>
    </xf>
    <xf numFmtId="37" fontId="8" fillId="0" borderId="0" xfId="100" applyNumberFormat="1" applyFont="1" applyFill="1" applyBorder="1" applyAlignment="1">
      <alignment horizontal="right" vertical="top"/>
      <protection/>
    </xf>
    <xf numFmtId="172" fontId="6" fillId="0" borderId="0" xfId="103" applyFont="1" applyFill="1" applyBorder="1" applyAlignment="1">
      <alignment horizontal="right" vertical="top"/>
      <protection/>
    </xf>
    <xf numFmtId="176" fontId="6" fillId="0" borderId="0" xfId="103" applyNumberFormat="1" applyFont="1" applyFill="1" applyBorder="1" applyAlignment="1">
      <alignment horizontal="right" vertical="top"/>
      <protection/>
    </xf>
    <xf numFmtId="37" fontId="6" fillId="0" borderId="0" xfId="103" applyNumberFormat="1" applyFont="1" applyFill="1" applyBorder="1" applyAlignment="1">
      <alignment horizontal="right" vertical="top"/>
      <protection/>
    </xf>
    <xf numFmtId="0" fontId="6" fillId="0" borderId="0" xfId="103" applyNumberFormat="1" applyFont="1" applyFill="1" applyBorder="1" applyAlignment="1">
      <alignment vertical="top"/>
      <protection/>
    </xf>
    <xf numFmtId="2" fontId="6" fillId="0" borderId="0" xfId="103" applyNumberFormat="1" applyFont="1" applyFill="1" applyBorder="1" applyAlignment="1">
      <alignment horizontal="center" vertical="top"/>
      <protection/>
    </xf>
    <xf numFmtId="0" fontId="6" fillId="0" borderId="0" xfId="103" applyNumberFormat="1" applyFont="1" applyFill="1" applyBorder="1" applyAlignment="1">
      <alignment horizontal="center" vertical="top"/>
      <protection/>
    </xf>
    <xf numFmtId="176" fontId="8" fillId="0" borderId="0" xfId="103" applyNumberFormat="1" applyFont="1" applyFill="1" applyBorder="1" applyAlignment="1" applyProtection="1">
      <alignment horizontal="right" vertical="top"/>
      <protection locked="0"/>
    </xf>
    <xf numFmtId="172" fontId="8" fillId="0" borderId="0" xfId="103" applyFont="1" applyFill="1" applyBorder="1" applyAlignment="1">
      <alignment vertical="top"/>
      <protection/>
    </xf>
    <xf numFmtId="172" fontId="11" fillId="0" borderId="0" xfId="103" applyNumberFormat="1" applyFont="1" applyFill="1" applyBorder="1" applyAlignment="1">
      <alignment vertical="top"/>
      <protection/>
    </xf>
    <xf numFmtId="3" fontId="8" fillId="0" borderId="0" xfId="100" applyNumberFormat="1" applyFont="1" applyFill="1" applyBorder="1" applyAlignment="1">
      <alignment vertical="top"/>
      <protection/>
    </xf>
    <xf numFmtId="172" fontId="3" fillId="0" borderId="0" xfId="100" applyNumberFormat="1" applyFont="1" applyFill="1" applyAlignment="1">
      <alignment vertical="top"/>
      <protection/>
    </xf>
    <xf numFmtId="172" fontId="3" fillId="0" borderId="0" xfId="103" applyNumberFormat="1" applyFont="1" applyFill="1" applyBorder="1" applyAlignment="1" applyProtection="1">
      <alignment vertical="top"/>
      <protection locked="0"/>
    </xf>
    <xf numFmtId="172" fontId="21" fillId="0" borderId="0" xfId="64" applyNumberFormat="1" applyFont="1" applyFill="1" applyBorder="1" applyAlignment="1" applyProtection="1">
      <alignment vertical="top"/>
      <protection locked="0"/>
    </xf>
    <xf numFmtId="172" fontId="6" fillId="0" borderId="0" xfId="103" applyNumberFormat="1" applyFont="1" applyFill="1" applyBorder="1" applyAlignment="1" applyProtection="1">
      <alignment vertical="top"/>
      <protection locked="0"/>
    </xf>
    <xf numFmtId="169" fontId="6" fillId="0" borderId="0" xfId="103" applyNumberFormat="1" applyFont="1" applyFill="1" applyBorder="1" applyAlignment="1" applyProtection="1">
      <alignment vertical="top"/>
      <protection locked="0"/>
    </xf>
    <xf numFmtId="169" fontId="3" fillId="0" borderId="0" xfId="103" applyNumberFormat="1" applyFont="1" applyFill="1" applyBorder="1" applyAlignment="1" applyProtection="1">
      <alignment horizontal="right" vertical="top"/>
      <protection locked="0"/>
    </xf>
    <xf numFmtId="172" fontId="0" fillId="0" borderId="0" xfId="103" applyNumberFormat="1" applyFont="1" applyBorder="1" applyAlignment="1" applyProtection="1">
      <alignment vertical="top"/>
      <protection/>
    </xf>
    <xf numFmtId="172" fontId="6" fillId="0" borderId="0" xfId="103" applyNumberFormat="1" applyFont="1" applyFill="1" applyBorder="1" applyAlignment="1" applyProtection="1">
      <alignment vertical="top" wrapText="1"/>
      <protection locked="0"/>
    </xf>
    <xf numFmtId="172" fontId="3" fillId="0" borderId="10" xfId="103" applyNumberFormat="1" applyFont="1" applyFill="1" applyBorder="1" applyAlignment="1" applyProtection="1">
      <alignment vertical="top"/>
      <protection locked="0"/>
    </xf>
    <xf numFmtId="172" fontId="6" fillId="0" borderId="10" xfId="103" applyNumberFormat="1" applyFont="1" applyFill="1" applyBorder="1" applyAlignment="1" applyProtection="1">
      <alignment vertical="top"/>
      <protection locked="0"/>
    </xf>
    <xf numFmtId="169" fontId="6" fillId="0" borderId="10" xfId="103" applyNumberFormat="1" applyFont="1" applyFill="1" applyBorder="1" applyAlignment="1" applyProtection="1">
      <alignment vertical="top"/>
      <protection locked="0"/>
    </xf>
    <xf numFmtId="0" fontId="6" fillId="0" borderId="11" xfId="103" applyNumberFormat="1" applyFont="1" applyFill="1" applyBorder="1" applyAlignment="1" applyProtection="1">
      <alignment vertical="top"/>
      <protection locked="0"/>
    </xf>
    <xf numFmtId="0" fontId="3" fillId="0" borderId="11" xfId="103" applyNumberFormat="1" applyFont="1" applyFill="1" applyBorder="1" applyAlignment="1" applyProtection="1">
      <alignment vertical="top"/>
      <protection locked="0"/>
    </xf>
    <xf numFmtId="0" fontId="3" fillId="0" borderId="0" xfId="100" applyNumberFormat="1" applyFont="1" applyFill="1" applyAlignment="1" applyProtection="1">
      <alignment horizontal="left" vertical="top"/>
      <protection locked="0"/>
    </xf>
    <xf numFmtId="0" fontId="6" fillId="0" borderId="0" xfId="103" applyNumberFormat="1" applyFont="1" applyFill="1" applyBorder="1" applyAlignment="1" applyProtection="1">
      <alignment vertical="top"/>
      <protection locked="0"/>
    </xf>
    <xf numFmtId="0" fontId="3" fillId="0" borderId="0" xfId="103" applyNumberFormat="1" applyFont="1" applyFill="1" applyBorder="1" applyAlignment="1" applyProtection="1">
      <alignment vertical="top"/>
      <protection locked="0"/>
    </xf>
    <xf numFmtId="0" fontId="6" fillId="0" borderId="0" xfId="103" applyNumberFormat="1" applyFont="1" applyFill="1" applyBorder="1" applyAlignment="1" applyProtection="1">
      <alignment horizontal="justify" vertical="top" wrapText="1"/>
      <protection locked="0"/>
    </xf>
    <xf numFmtId="0" fontId="6" fillId="0" borderId="0" xfId="103" applyNumberFormat="1" applyFont="1" applyFill="1" applyBorder="1" applyAlignment="1" applyProtection="1">
      <alignment vertical="top" wrapText="1"/>
      <protection locked="0"/>
    </xf>
    <xf numFmtId="49" fontId="6" fillId="0" borderId="0" xfId="103" applyNumberFormat="1" applyFont="1" applyFill="1" applyBorder="1" applyAlignment="1" applyProtection="1">
      <alignment vertical="top"/>
      <protection locked="0"/>
    </xf>
    <xf numFmtId="0" fontId="6" fillId="0" borderId="0" xfId="103" applyNumberFormat="1" applyFont="1" applyFill="1" applyBorder="1" applyAlignment="1" applyProtection="1">
      <alignment horizontal="justify" vertical="top"/>
      <protection locked="0"/>
    </xf>
    <xf numFmtId="0" fontId="6" fillId="0" borderId="0" xfId="103" applyNumberFormat="1" applyFont="1" applyFill="1" applyBorder="1" applyAlignment="1" applyProtection="1" quotePrefix="1">
      <alignment horizontal="justify" vertical="top" wrapText="1"/>
      <protection locked="0"/>
    </xf>
    <xf numFmtId="0" fontId="6" fillId="0" borderId="0" xfId="103" applyNumberFormat="1" applyFont="1" applyFill="1" applyBorder="1" applyAlignment="1" applyProtection="1" quotePrefix="1">
      <alignment horizontal="justify" vertical="top"/>
      <protection locked="0"/>
    </xf>
    <xf numFmtId="0" fontId="3" fillId="0" borderId="0" xfId="100" applyNumberFormat="1" applyFont="1" applyFill="1" applyAlignment="1" applyProtection="1">
      <alignment horizontal="right" vertical="top"/>
      <protection locked="0"/>
    </xf>
    <xf numFmtId="0" fontId="0" fillId="0" borderId="0" xfId="103" applyNumberFormat="1" applyFont="1" applyBorder="1" applyAlignment="1" applyProtection="1">
      <alignment vertical="top"/>
      <protection/>
    </xf>
    <xf numFmtId="0" fontId="11" fillId="0" borderId="0" xfId="103" applyNumberFormat="1" applyFont="1" applyFill="1" applyBorder="1" applyAlignment="1" applyProtection="1">
      <alignment vertical="top"/>
      <protection locked="0"/>
    </xf>
    <xf numFmtId="0" fontId="6" fillId="0" borderId="0" xfId="100" applyNumberFormat="1" applyFont="1" applyFill="1" applyAlignment="1" applyProtection="1">
      <alignment horizontal="right" vertical="top"/>
      <protection locked="0"/>
    </xf>
    <xf numFmtId="0" fontId="6" fillId="0" borderId="0" xfId="103" applyNumberFormat="1" applyFont="1" applyFill="1" applyBorder="1" applyAlignment="1" applyProtection="1" quotePrefix="1">
      <alignment vertical="top"/>
      <protection locked="0"/>
    </xf>
    <xf numFmtId="0" fontId="80" fillId="0" borderId="0" xfId="103" applyNumberFormat="1" applyFont="1" applyFill="1" applyBorder="1" applyAlignment="1" applyProtection="1">
      <alignment vertical="top"/>
      <protection locked="0"/>
    </xf>
    <xf numFmtId="0" fontId="81" fillId="0" borderId="0" xfId="103" applyNumberFormat="1" applyFont="1" applyFill="1" applyBorder="1" applyAlignment="1" applyProtection="1">
      <alignment horizontal="justify" vertical="top"/>
      <protection locked="0"/>
    </xf>
    <xf numFmtId="0" fontId="82" fillId="0" borderId="0" xfId="103" applyNumberFormat="1" applyFont="1" applyFill="1" applyBorder="1" applyAlignment="1" applyProtection="1">
      <alignment vertical="top"/>
      <protection locked="0"/>
    </xf>
    <xf numFmtId="0" fontId="83" fillId="0" borderId="0" xfId="103" applyNumberFormat="1" applyFont="1" applyFill="1" applyBorder="1" applyAlignment="1" applyProtection="1">
      <alignment vertical="top"/>
      <protection locked="0"/>
    </xf>
    <xf numFmtId="172" fontId="11" fillId="0" borderId="0" xfId="0" applyFont="1" applyAlignment="1" applyProtection="1">
      <alignment horizontal="left" vertical="top"/>
      <protection locked="0"/>
    </xf>
    <xf numFmtId="0" fontId="3" fillId="0" borderId="0" xfId="103" applyNumberFormat="1" applyFont="1" applyFill="1" applyBorder="1" applyAlignment="1" applyProtection="1">
      <alignment horizontal="justify" vertical="top"/>
      <protection locked="0"/>
    </xf>
    <xf numFmtId="1" fontId="3" fillId="0" borderId="0" xfId="100" applyNumberFormat="1" applyFont="1" applyFill="1" applyAlignment="1" applyProtection="1">
      <alignment horizontal="left" vertical="top"/>
      <protection locked="0"/>
    </xf>
    <xf numFmtId="172" fontId="3" fillId="0" borderId="0" xfId="100" applyNumberFormat="1" applyFont="1" applyFill="1" applyAlignment="1" applyProtection="1">
      <alignment horizontal="left" vertical="top"/>
      <protection locked="0"/>
    </xf>
    <xf numFmtId="172" fontId="3" fillId="0" borderId="0" xfId="100" applyNumberFormat="1" applyFont="1" applyFill="1" applyAlignment="1" applyProtection="1">
      <alignment vertical="top"/>
      <protection locked="0"/>
    </xf>
    <xf numFmtId="172" fontId="6" fillId="0" borderId="0" xfId="100" applyNumberFormat="1" applyFont="1" applyFill="1" applyAlignment="1" applyProtection="1">
      <alignment vertical="top"/>
      <protection locked="0"/>
    </xf>
    <xf numFmtId="169" fontId="6" fillId="0" borderId="0" xfId="100" applyNumberFormat="1" applyFont="1" applyFill="1" applyBorder="1" applyAlignment="1" applyProtection="1">
      <alignment vertical="top"/>
      <protection locked="0"/>
    </xf>
    <xf numFmtId="172" fontId="0" fillId="0" borderId="0" xfId="100" applyNumberFormat="1" applyFont="1" applyAlignment="1" applyProtection="1">
      <alignment vertical="top"/>
      <protection/>
    </xf>
    <xf numFmtId="172" fontId="8" fillId="0" borderId="0" xfId="100" applyNumberFormat="1" applyFont="1" applyFill="1" applyAlignment="1" applyProtection="1">
      <alignment vertical="top"/>
      <protection locked="0"/>
    </xf>
    <xf numFmtId="0" fontId="6" fillId="0" borderId="0" xfId="100" applyNumberFormat="1" applyFont="1" applyFill="1" applyBorder="1" applyAlignment="1" applyProtection="1">
      <alignment horizontal="right" vertical="top"/>
      <protection locked="0"/>
    </xf>
    <xf numFmtId="0" fontId="6" fillId="0" borderId="0" xfId="100" applyNumberFormat="1" applyFont="1" applyFill="1" applyBorder="1" applyAlignment="1" applyProtection="1" quotePrefix="1">
      <alignment horizontal="right" vertical="top"/>
      <protection locked="0"/>
    </xf>
    <xf numFmtId="172" fontId="6" fillId="0" borderId="0" xfId="100" applyNumberFormat="1" applyFont="1" applyFill="1" applyAlignment="1" applyProtection="1">
      <alignment horizontal="left" vertical="top"/>
      <protection locked="0"/>
    </xf>
    <xf numFmtId="176" fontId="6" fillId="0" borderId="0" xfId="100" applyNumberFormat="1" applyFont="1" applyFill="1" applyBorder="1" applyAlignment="1" applyProtection="1">
      <alignment vertical="top"/>
      <protection locked="0"/>
    </xf>
    <xf numFmtId="172" fontId="84" fillId="0" borderId="0" xfId="100" applyNumberFormat="1" applyFont="1" applyFill="1" applyAlignment="1" applyProtection="1">
      <alignment horizontal="left" vertical="top"/>
      <protection locked="0"/>
    </xf>
    <xf numFmtId="172" fontId="12" fillId="33" borderId="0" xfId="100" applyNumberFormat="1" applyFont="1" applyFill="1" applyAlignment="1" applyProtection="1">
      <alignment horizontal="left" vertical="top"/>
      <protection locked="0"/>
    </xf>
    <xf numFmtId="169" fontId="3" fillId="0" borderId="0" xfId="100" applyNumberFormat="1" applyFont="1" applyFill="1" applyBorder="1" applyAlignment="1" applyProtection="1">
      <alignment vertical="top"/>
      <protection locked="0"/>
    </xf>
    <xf numFmtId="1" fontId="6" fillId="0" borderId="0" xfId="100" applyNumberFormat="1" applyFont="1" applyFill="1" applyAlignment="1" applyProtection="1">
      <alignment horizontal="left" vertical="top"/>
      <protection locked="0"/>
    </xf>
    <xf numFmtId="172" fontId="0" fillId="0" borderId="0" xfId="100" applyNumberFormat="1" applyFont="1" applyAlignment="1" applyProtection="1">
      <alignment vertical="top"/>
      <protection locked="0"/>
    </xf>
    <xf numFmtId="176" fontId="6" fillId="0" borderId="0" xfId="100" applyNumberFormat="1" applyFont="1" applyFill="1" applyBorder="1" applyAlignment="1" applyProtection="1">
      <alignment horizontal="right" vertical="top"/>
      <protection locked="0"/>
    </xf>
    <xf numFmtId="172" fontId="11" fillId="0" borderId="0" xfId="100" applyNumberFormat="1" applyFont="1" applyFill="1" applyAlignment="1" applyProtection="1">
      <alignment horizontal="left" vertical="top"/>
      <protection locked="0"/>
    </xf>
    <xf numFmtId="176" fontId="3" fillId="0" borderId="0" xfId="100" applyNumberFormat="1" applyFont="1" applyFill="1" applyBorder="1" applyAlignment="1" applyProtection="1">
      <alignment horizontal="right" vertical="top"/>
      <protection locked="0"/>
    </xf>
    <xf numFmtId="169" fontId="6" fillId="0" borderId="0" xfId="100" applyNumberFormat="1" applyFont="1" applyFill="1" applyBorder="1" applyAlignment="1" applyProtection="1">
      <alignment horizontal="right" vertical="top"/>
      <protection locked="0"/>
    </xf>
    <xf numFmtId="172" fontId="6" fillId="0" borderId="0" xfId="100" applyNumberFormat="1" applyFont="1" applyFill="1" applyAlignment="1" applyProtection="1">
      <alignment vertical="top"/>
      <protection locked="0"/>
    </xf>
    <xf numFmtId="172" fontId="6" fillId="0" borderId="0" xfId="100" applyNumberFormat="1" applyFont="1" applyFill="1" applyAlignment="1" applyProtection="1" quotePrefix="1">
      <alignment vertical="top"/>
      <protection locked="0"/>
    </xf>
    <xf numFmtId="172" fontId="12" fillId="0" borderId="0" xfId="100" applyNumberFormat="1" applyFont="1" applyFill="1" applyAlignment="1" applyProtection="1">
      <alignment horizontal="left" vertical="top"/>
      <protection locked="0"/>
    </xf>
    <xf numFmtId="172" fontId="6" fillId="0" borderId="0" xfId="101" applyNumberFormat="1" applyFont="1" applyFill="1" applyAlignment="1" applyProtection="1">
      <alignment vertical="top"/>
      <protection locked="0"/>
    </xf>
    <xf numFmtId="169" fontId="6" fillId="0" borderId="0" xfId="101" applyNumberFormat="1" applyFont="1" applyFill="1" applyBorder="1" applyAlignment="1" applyProtection="1">
      <alignment vertical="top"/>
      <protection locked="0"/>
    </xf>
    <xf numFmtId="172" fontId="11" fillId="0" borderId="0" xfId="100" applyNumberFormat="1" applyFont="1" applyFill="1" applyAlignment="1" applyProtection="1">
      <alignment vertical="top"/>
      <protection locked="0"/>
    </xf>
    <xf numFmtId="172" fontId="3" fillId="0" borderId="0" xfId="101" applyNumberFormat="1" applyFont="1" applyFill="1" applyAlignment="1" applyProtection="1">
      <alignment vertical="top"/>
      <protection locked="0"/>
    </xf>
    <xf numFmtId="169" fontId="11" fillId="0" borderId="0" xfId="100" applyNumberFormat="1" applyFont="1" applyFill="1" applyBorder="1" applyAlignment="1" applyProtection="1">
      <alignment vertical="top"/>
      <protection locked="0"/>
    </xf>
    <xf numFmtId="172" fontId="25" fillId="34" borderId="0" xfId="101" applyNumberFormat="1" applyFont="1" applyFill="1" applyBorder="1" applyAlignment="1" applyProtection="1">
      <alignment vertical="center"/>
      <protection locked="0"/>
    </xf>
    <xf numFmtId="49" fontId="25" fillId="34" borderId="0" xfId="101" applyNumberFormat="1" applyFont="1" applyFill="1" applyBorder="1" applyAlignment="1" applyProtection="1">
      <alignment vertical="center" wrapText="1"/>
      <protection locked="0"/>
    </xf>
    <xf numFmtId="172" fontId="3" fillId="0" borderId="0" xfId="101" applyNumberFormat="1" applyFont="1" applyFill="1" applyBorder="1" applyAlignment="1" applyProtection="1">
      <alignment vertical="center"/>
      <protection locked="0"/>
    </xf>
    <xf numFmtId="172" fontId="3" fillId="0" borderId="0" xfId="101" applyNumberFormat="1" applyFont="1" applyFill="1" applyBorder="1" applyAlignment="1" applyProtection="1">
      <alignment horizontal="right" wrapText="1"/>
      <protection locked="0"/>
    </xf>
    <xf numFmtId="169" fontId="3" fillId="0" borderId="0" xfId="101" applyNumberFormat="1" applyFont="1" applyFill="1" applyBorder="1" applyAlignment="1" applyProtection="1">
      <alignment horizontal="right" wrapText="1"/>
      <protection locked="0"/>
    </xf>
    <xf numFmtId="172" fontId="6" fillId="0" borderId="0" xfId="101" applyNumberFormat="1" applyFont="1" applyFill="1" applyBorder="1" applyAlignment="1" applyProtection="1">
      <alignment horizontal="right" wrapText="1"/>
      <protection locked="0"/>
    </xf>
    <xf numFmtId="169" fontId="6" fillId="0" borderId="0" xfId="101" applyNumberFormat="1" applyFont="1" applyFill="1" applyBorder="1" applyAlignment="1" applyProtection="1">
      <alignment horizontal="right" wrapText="1"/>
      <protection locked="0"/>
    </xf>
    <xf numFmtId="172" fontId="6" fillId="0" borderId="0" xfId="101" applyNumberFormat="1" applyFont="1" applyFill="1" applyBorder="1" applyAlignment="1" applyProtection="1">
      <alignment vertical="top"/>
      <protection locked="0"/>
    </xf>
    <xf numFmtId="176" fontId="6" fillId="0" borderId="0" xfId="101" applyNumberFormat="1" applyFont="1" applyFill="1" applyBorder="1" applyAlignment="1" applyProtection="1">
      <alignment vertical="top" shrinkToFit="1"/>
      <protection locked="0"/>
    </xf>
    <xf numFmtId="176" fontId="3" fillId="0" borderId="0" xfId="101" applyNumberFormat="1" applyFont="1" applyFill="1" applyBorder="1" applyAlignment="1" applyProtection="1">
      <alignment vertical="top" shrinkToFit="1"/>
      <protection locked="0"/>
    </xf>
    <xf numFmtId="176" fontId="6" fillId="0" borderId="0" xfId="101" applyNumberFormat="1" applyFont="1" applyFill="1" applyAlignment="1" applyProtection="1">
      <alignment vertical="top" shrinkToFit="1"/>
      <protection locked="0"/>
    </xf>
    <xf numFmtId="176" fontId="11" fillId="0" borderId="0" xfId="101" applyNumberFormat="1" applyFont="1" applyFill="1" applyAlignment="1" applyProtection="1">
      <alignment vertical="top" shrinkToFit="1"/>
      <protection locked="0"/>
    </xf>
    <xf numFmtId="176" fontId="11" fillId="0" borderId="0" xfId="101" applyNumberFormat="1" applyFont="1" applyFill="1" applyBorder="1" applyAlignment="1" applyProtection="1">
      <alignment vertical="top" shrinkToFit="1"/>
      <protection locked="0"/>
    </xf>
    <xf numFmtId="172" fontId="6" fillId="0" borderId="0" xfId="101" applyNumberFormat="1" applyFont="1" applyFill="1" applyAlignment="1" applyProtection="1">
      <alignment vertical="top" shrinkToFit="1"/>
      <protection locked="0"/>
    </xf>
    <xf numFmtId="172" fontId="6" fillId="0" borderId="0" xfId="101" applyNumberFormat="1" applyFont="1" applyFill="1" applyBorder="1" applyAlignment="1" applyProtection="1">
      <alignment vertical="top" shrinkToFit="1"/>
      <protection locked="0"/>
    </xf>
    <xf numFmtId="169" fontId="6" fillId="0" borderId="0" xfId="101" applyNumberFormat="1" applyFont="1" applyFill="1" applyBorder="1" applyAlignment="1" applyProtection="1">
      <alignment vertical="top" shrinkToFit="1"/>
      <protection locked="0"/>
    </xf>
    <xf numFmtId="169" fontId="6" fillId="0" borderId="0" xfId="100" applyNumberFormat="1" applyFont="1" applyFill="1" applyBorder="1" applyAlignment="1" applyProtection="1">
      <alignment vertical="top" shrinkToFit="1"/>
      <protection locked="0"/>
    </xf>
    <xf numFmtId="169" fontId="11" fillId="0" borderId="0" xfId="100" applyNumberFormat="1" applyFont="1" applyFill="1" applyBorder="1" applyAlignment="1" applyProtection="1">
      <alignment horizontal="right" vertical="top"/>
      <protection locked="0"/>
    </xf>
    <xf numFmtId="172" fontId="3" fillId="0" borderId="0" xfId="101" applyNumberFormat="1" applyFont="1" applyFill="1" applyBorder="1" applyAlignment="1" applyProtection="1">
      <alignment horizontal="center" wrapText="1"/>
      <protection locked="0"/>
    </xf>
    <xf numFmtId="169" fontId="3" fillId="0" borderId="0" xfId="101" applyNumberFormat="1" applyFont="1" applyFill="1" applyBorder="1" applyAlignment="1" applyProtection="1">
      <alignment horizontal="center" wrapText="1"/>
      <protection locked="0"/>
    </xf>
    <xf numFmtId="172" fontId="3" fillId="0" borderId="0" xfId="101" applyNumberFormat="1" applyFont="1" applyFill="1" applyBorder="1" applyAlignment="1" applyProtection="1">
      <alignment horizontal="center" vertical="center" wrapText="1"/>
      <protection locked="0"/>
    </xf>
    <xf numFmtId="169" fontId="3" fillId="0" borderId="0" xfId="101" applyNumberFormat="1" applyFont="1" applyFill="1" applyBorder="1" applyAlignment="1" applyProtection="1">
      <alignment horizontal="center" vertical="center" wrapText="1"/>
      <protection locked="0"/>
    </xf>
    <xf numFmtId="169" fontId="6" fillId="0" borderId="0" xfId="100" applyNumberFormat="1" applyFont="1" applyFill="1" applyBorder="1" applyAlignment="1" applyProtection="1" quotePrefix="1">
      <alignment horizontal="right" vertical="top"/>
      <protection locked="0"/>
    </xf>
    <xf numFmtId="176" fontId="3" fillId="0" borderId="0" xfId="100" applyNumberFormat="1" applyFont="1" applyFill="1" applyBorder="1" applyAlignment="1" applyProtection="1">
      <alignment vertical="top"/>
      <protection locked="0"/>
    </xf>
    <xf numFmtId="176" fontId="11" fillId="0" borderId="0" xfId="100" applyNumberFormat="1" applyFont="1" applyFill="1" applyBorder="1" applyAlignment="1" applyProtection="1">
      <alignment vertical="top"/>
      <protection locked="0"/>
    </xf>
    <xf numFmtId="172" fontId="3" fillId="0" borderId="0" xfId="101" applyNumberFormat="1" applyFont="1" applyFill="1" applyBorder="1" applyAlignment="1" applyProtection="1">
      <alignment vertical="top"/>
      <protection locked="0"/>
    </xf>
    <xf numFmtId="172" fontId="3" fillId="0" borderId="0" xfId="101" applyNumberFormat="1" applyFont="1" applyFill="1" applyBorder="1" applyAlignment="1" applyProtection="1">
      <alignment horizontal="right" vertical="top"/>
      <protection locked="0"/>
    </xf>
    <xf numFmtId="169" fontId="3" fillId="0" borderId="0" xfId="101" applyNumberFormat="1" applyFont="1" applyFill="1" applyBorder="1" applyAlignment="1" applyProtection="1">
      <alignment horizontal="right" vertical="top"/>
      <protection locked="0"/>
    </xf>
    <xf numFmtId="169" fontId="3" fillId="0" borderId="0" xfId="101" applyNumberFormat="1" applyFont="1" applyFill="1" applyBorder="1" applyAlignment="1" applyProtection="1">
      <alignment vertical="top"/>
      <protection locked="0"/>
    </xf>
    <xf numFmtId="172" fontId="26" fillId="0" borderId="0" xfId="102" applyNumberFormat="1" applyFont="1" applyFill="1" applyBorder="1" applyAlignment="1" applyProtection="1">
      <alignment vertical="top"/>
      <protection locked="0"/>
    </xf>
    <xf numFmtId="176" fontId="5" fillId="0" borderId="0" xfId="101" applyNumberFormat="1" applyFont="1" applyFill="1" applyBorder="1" applyAlignment="1" applyProtection="1">
      <alignment vertical="top" shrinkToFit="1"/>
      <protection locked="0"/>
    </xf>
    <xf numFmtId="176" fontId="4" fillId="0" borderId="0" xfId="101" applyNumberFormat="1" applyFont="1" applyFill="1" applyBorder="1" applyAlignment="1" applyProtection="1">
      <alignment vertical="top" shrinkToFit="1"/>
      <protection locked="0"/>
    </xf>
    <xf numFmtId="172" fontId="27" fillId="0" borderId="0" xfId="102" applyNumberFormat="1" applyFont="1" applyFill="1" applyBorder="1" applyAlignment="1" applyProtection="1">
      <alignment vertical="top"/>
      <protection locked="0"/>
    </xf>
    <xf numFmtId="172" fontId="28" fillId="0" borderId="0" xfId="102" applyNumberFormat="1" applyFont="1" applyFill="1" applyBorder="1" applyAlignment="1" applyProtection="1" quotePrefix="1">
      <alignment vertical="top"/>
      <protection locked="0"/>
    </xf>
    <xf numFmtId="176" fontId="29" fillId="0" borderId="0" xfId="101" applyNumberFormat="1" applyFont="1" applyFill="1" applyBorder="1" applyAlignment="1" applyProtection="1">
      <alignment vertical="top" shrinkToFit="1"/>
      <protection locked="0"/>
    </xf>
    <xf numFmtId="172" fontId="11" fillId="0" borderId="0" xfId="101" applyNumberFormat="1" applyFont="1" applyFill="1" applyAlignment="1" applyProtection="1" quotePrefix="1">
      <alignment vertical="top"/>
      <protection locked="0"/>
    </xf>
    <xf numFmtId="172" fontId="6" fillId="0" borderId="0" xfId="100" applyNumberFormat="1" applyFont="1" applyFill="1" applyAlignment="1" applyProtection="1" quotePrefix="1">
      <alignment horizontal="left" vertical="top"/>
      <protection locked="0"/>
    </xf>
    <xf numFmtId="172" fontId="6" fillId="0" borderId="0" xfId="101" applyNumberFormat="1" applyFont="1" applyFill="1" applyAlignment="1" applyProtection="1">
      <alignment vertical="center"/>
      <protection locked="0"/>
    </xf>
    <xf numFmtId="172" fontId="6" fillId="0" borderId="0" xfId="101" applyNumberFormat="1" applyFont="1" applyFill="1" applyBorder="1" applyAlignment="1" applyProtection="1">
      <alignment wrapText="1"/>
      <protection locked="0"/>
    </xf>
    <xf numFmtId="169" fontId="6" fillId="0" borderId="0" xfId="101" applyNumberFormat="1" applyFont="1" applyFill="1" applyBorder="1" applyAlignment="1" applyProtection="1">
      <alignment wrapText="1"/>
      <protection locked="0"/>
    </xf>
    <xf numFmtId="172" fontId="6" fillId="0" borderId="0" xfId="101" applyNumberFormat="1" applyFont="1" applyFill="1" applyBorder="1" applyAlignment="1" applyProtection="1">
      <alignment vertical="top" wrapText="1"/>
      <protection locked="0"/>
    </xf>
    <xf numFmtId="37" fontId="6" fillId="0" borderId="0" xfId="101" applyNumberFormat="1" applyFont="1" applyFill="1" applyBorder="1" applyAlignment="1" applyProtection="1">
      <alignment vertical="top" shrinkToFit="1"/>
      <protection locked="0"/>
    </xf>
    <xf numFmtId="172" fontId="3" fillId="0" borderId="0" xfId="100" applyNumberFormat="1" applyFont="1" applyFill="1" applyAlignment="1" applyProtection="1" quotePrefix="1">
      <alignment horizontal="left" vertical="top"/>
      <protection locked="0"/>
    </xf>
    <xf numFmtId="0" fontId="6" fillId="0" borderId="0" xfId="100" applyNumberFormat="1" applyFont="1" applyFill="1" applyAlignment="1" applyProtection="1">
      <alignment horizontal="left" vertical="top"/>
      <protection locked="0"/>
    </xf>
    <xf numFmtId="172" fontId="11" fillId="0" borderId="0" xfId="100" applyNumberFormat="1" applyFont="1" applyFill="1" applyAlignment="1" applyProtection="1" quotePrefix="1">
      <alignment vertical="top"/>
      <protection locked="0"/>
    </xf>
    <xf numFmtId="1" fontId="3" fillId="0" borderId="0" xfId="100" applyNumberFormat="1" applyFont="1" applyFill="1" applyBorder="1" applyAlignment="1" applyProtection="1">
      <alignment horizontal="left" vertical="top"/>
      <protection locked="0"/>
    </xf>
    <xf numFmtId="172" fontId="12" fillId="0" borderId="0" xfId="100" applyNumberFormat="1" applyFont="1" applyFill="1" applyBorder="1" applyAlignment="1" applyProtection="1">
      <alignment horizontal="left" vertical="top"/>
      <protection locked="0"/>
    </xf>
    <xf numFmtId="1" fontId="6" fillId="0" borderId="0" xfId="100" applyNumberFormat="1" applyFont="1" applyFill="1" applyBorder="1" applyAlignment="1" applyProtection="1">
      <alignment horizontal="left" vertical="top"/>
      <protection locked="0"/>
    </xf>
    <xf numFmtId="169" fontId="11" fillId="0" borderId="0" xfId="101" applyNumberFormat="1" applyFont="1" applyFill="1" applyBorder="1" applyAlignment="1" applyProtection="1">
      <alignment vertical="top"/>
      <protection locked="0"/>
    </xf>
    <xf numFmtId="169" fontId="11" fillId="0" borderId="0" xfId="100" applyNumberFormat="1" applyFont="1" applyFill="1" applyBorder="1" applyAlignment="1" applyProtection="1">
      <alignment horizontal="left" vertical="top"/>
      <protection locked="0"/>
    </xf>
    <xf numFmtId="172" fontId="6" fillId="0" borderId="0" xfId="101" applyNumberFormat="1" applyFont="1" applyFill="1" applyBorder="1" applyAlignment="1" applyProtection="1">
      <alignment horizontal="right" wrapText="1"/>
      <protection locked="0"/>
    </xf>
    <xf numFmtId="172" fontId="6" fillId="0" borderId="0" xfId="101" applyNumberFormat="1" applyFont="1" applyFill="1" applyBorder="1" applyAlignment="1" applyProtection="1">
      <alignment horizontal="right"/>
      <protection locked="0"/>
    </xf>
    <xf numFmtId="172" fontId="6" fillId="0" borderId="0" xfId="100" applyNumberFormat="1" applyFont="1" applyFill="1" applyBorder="1" applyAlignment="1" applyProtection="1">
      <alignment horizontal="right"/>
      <protection locked="0"/>
    </xf>
    <xf numFmtId="169" fontId="6" fillId="0" borderId="0" xfId="100" applyNumberFormat="1" applyFont="1" applyFill="1" applyBorder="1" applyAlignment="1" applyProtection="1">
      <alignment horizontal="right"/>
      <protection locked="0"/>
    </xf>
    <xf numFmtId="172" fontId="3" fillId="0" borderId="0" xfId="101" applyNumberFormat="1" applyFont="1" applyFill="1" applyBorder="1" applyAlignment="1" applyProtection="1">
      <alignment horizontal="center" vertical="center"/>
      <protection locked="0"/>
    </xf>
    <xf numFmtId="172" fontId="6" fillId="0" borderId="0" xfId="101" applyNumberFormat="1" applyFont="1" applyFill="1" applyBorder="1" applyAlignment="1" applyProtection="1">
      <alignment horizontal="center" vertical="center" wrapText="1"/>
      <protection locked="0"/>
    </xf>
    <xf numFmtId="172" fontId="6" fillId="0" borderId="0" xfId="101" applyNumberFormat="1" applyFont="1" applyFill="1" applyBorder="1" applyAlignment="1" applyProtection="1">
      <alignment horizontal="center" vertical="center"/>
      <protection locked="0"/>
    </xf>
    <xf numFmtId="172" fontId="6" fillId="0" borderId="0" xfId="100" applyNumberFormat="1" applyFont="1" applyFill="1" applyBorder="1" applyAlignment="1" applyProtection="1">
      <alignment horizontal="center" vertical="center"/>
      <protection locked="0"/>
    </xf>
    <xf numFmtId="169" fontId="6" fillId="0" borderId="0" xfId="100" applyNumberFormat="1" applyFont="1" applyFill="1" applyBorder="1" applyAlignment="1" applyProtection="1">
      <alignment horizontal="center" vertical="center"/>
      <protection locked="0"/>
    </xf>
    <xf numFmtId="169" fontId="6" fillId="0" borderId="0" xfId="101" applyNumberFormat="1" applyFont="1" applyFill="1" applyBorder="1" applyAlignment="1" applyProtection="1">
      <alignment horizontal="center" vertical="center" wrapText="1"/>
      <protection locked="0"/>
    </xf>
    <xf numFmtId="169" fontId="3" fillId="0" borderId="0" xfId="101" applyNumberFormat="1" applyFont="1" applyFill="1" applyBorder="1" applyAlignment="1" applyProtection="1">
      <alignment vertical="top" shrinkToFit="1"/>
      <protection locked="0"/>
    </xf>
    <xf numFmtId="169" fontId="3" fillId="0" borderId="0" xfId="100" applyNumberFormat="1" applyFont="1" applyFill="1" applyBorder="1" applyAlignment="1" applyProtection="1">
      <alignment vertical="top" shrinkToFit="1"/>
      <protection locked="0"/>
    </xf>
    <xf numFmtId="172" fontId="11" fillId="0" borderId="0" xfId="100" applyNumberFormat="1" applyFont="1" applyFill="1" applyAlignment="1" applyProtection="1" quotePrefix="1">
      <alignment horizontal="left" vertical="top"/>
      <protection locked="0"/>
    </xf>
    <xf numFmtId="172" fontId="25" fillId="34" borderId="0" xfId="101" applyNumberFormat="1" applyFont="1" applyFill="1" applyBorder="1" applyAlignment="1" applyProtection="1">
      <alignment vertical="top"/>
      <protection locked="0"/>
    </xf>
    <xf numFmtId="172" fontId="25" fillId="34" borderId="0" xfId="101" applyNumberFormat="1" applyFont="1" applyFill="1" applyBorder="1" applyAlignment="1" applyProtection="1">
      <alignment vertical="top" wrapText="1"/>
      <protection locked="0"/>
    </xf>
    <xf numFmtId="49" fontId="25" fillId="34" borderId="0" xfId="101" applyNumberFormat="1" applyFont="1" applyFill="1" applyBorder="1" applyAlignment="1" applyProtection="1">
      <alignment vertical="top" wrapText="1"/>
      <protection locked="0"/>
    </xf>
    <xf numFmtId="0" fontId="3" fillId="0" borderId="0" xfId="101" applyNumberFormat="1" applyFont="1" applyFill="1" applyBorder="1" applyAlignment="1" applyProtection="1">
      <alignment horizontal="center" vertical="center" wrapText="1"/>
      <protection locked="0"/>
    </xf>
    <xf numFmtId="169" fontId="3" fillId="0" borderId="0" xfId="101" applyNumberFormat="1" applyFont="1" applyFill="1" applyBorder="1" applyAlignment="1" applyProtection="1">
      <alignment horizontal="center" vertical="center" wrapText="1"/>
      <protection locked="0"/>
    </xf>
    <xf numFmtId="176" fontId="3" fillId="0" borderId="0" xfId="101" applyNumberFormat="1" applyFont="1" applyFill="1" applyBorder="1" applyAlignment="1" applyProtection="1">
      <alignment vertical="center" shrinkToFit="1"/>
      <protection locked="0"/>
    </xf>
    <xf numFmtId="10" fontId="6" fillId="0" borderId="0" xfId="108" applyNumberFormat="1" applyFont="1" applyFill="1" applyBorder="1" applyAlignment="1" applyProtection="1">
      <alignment vertical="top"/>
      <protection locked="0"/>
    </xf>
    <xf numFmtId="177" fontId="6" fillId="0" borderId="0" xfId="49" applyNumberFormat="1" applyFont="1" applyFill="1" applyBorder="1" applyAlignment="1" applyProtection="1">
      <alignment vertical="top"/>
      <protection locked="0"/>
    </xf>
    <xf numFmtId="169" fontId="0" fillId="0" borderId="0" xfId="100" applyNumberFormat="1" applyFont="1" applyFill="1" applyBorder="1" applyAlignment="1" applyProtection="1">
      <alignment vertical="top"/>
      <protection locked="0"/>
    </xf>
    <xf numFmtId="172" fontId="11" fillId="0" borderId="0" xfId="100" applyNumberFormat="1" applyFont="1" applyFill="1" applyAlignment="1" applyProtection="1" quotePrefix="1">
      <alignment vertical="top"/>
      <protection locked="0"/>
    </xf>
    <xf numFmtId="177" fontId="11" fillId="0" borderId="0" xfId="49" applyNumberFormat="1" applyFont="1" applyFill="1" applyBorder="1" applyAlignment="1" applyProtection="1">
      <alignment vertical="top"/>
      <protection locked="0"/>
    </xf>
    <xf numFmtId="172" fontId="6" fillId="0" borderId="0" xfId="100" applyNumberFormat="1" applyFont="1" applyFill="1" applyAlignment="1" applyProtection="1" quotePrefix="1">
      <alignment vertical="top"/>
      <protection locked="0"/>
    </xf>
    <xf numFmtId="177" fontId="3" fillId="0" borderId="0" xfId="49" applyNumberFormat="1" applyFont="1" applyFill="1" applyBorder="1" applyAlignment="1" applyProtection="1">
      <alignment vertical="top"/>
      <protection locked="0"/>
    </xf>
    <xf numFmtId="0" fontId="6" fillId="0" borderId="0" xfId="100" applyNumberFormat="1" applyFont="1" applyFill="1" applyAlignment="1" applyProtection="1">
      <alignment horizontal="justify" vertical="top" wrapText="1"/>
      <protection locked="0"/>
    </xf>
    <xf numFmtId="0" fontId="83" fillId="0" borderId="0" xfId="100" applyNumberFormat="1" applyFont="1" applyFill="1" applyAlignment="1" applyProtection="1">
      <alignment horizontal="justify" vertical="top" wrapText="1"/>
      <protection locked="0"/>
    </xf>
    <xf numFmtId="172" fontId="0" fillId="0" borderId="0" xfId="100" applyNumberFormat="1" applyFont="1" applyFill="1" applyAlignment="1" applyProtection="1">
      <alignment vertical="top"/>
      <protection locked="0"/>
    </xf>
    <xf numFmtId="172" fontId="6" fillId="0" borderId="0" xfId="100" applyNumberFormat="1" applyFont="1" applyFill="1" applyAlignment="1" applyProtection="1">
      <alignment horizontal="left" vertical="top" wrapText="1"/>
      <protection locked="0"/>
    </xf>
    <xf numFmtId="172" fontId="6" fillId="0" borderId="0" xfId="100" applyNumberFormat="1" applyFont="1" applyFill="1" applyAlignment="1" applyProtection="1">
      <alignment vertical="top" wrapText="1"/>
      <protection locked="0"/>
    </xf>
    <xf numFmtId="172" fontId="85" fillId="0" borderId="0" xfId="101" applyNumberFormat="1" applyFont="1" applyFill="1" applyAlignment="1" applyProtection="1">
      <alignment vertical="top"/>
      <protection locked="0"/>
    </xf>
    <xf numFmtId="172" fontId="6" fillId="0" borderId="0" xfId="100" applyNumberFormat="1" applyFont="1" applyFill="1" applyAlignment="1" applyProtection="1">
      <alignment horizontal="right" vertical="top"/>
      <protection locked="0"/>
    </xf>
    <xf numFmtId="176" fontId="6" fillId="0" borderId="0" xfId="100" applyNumberFormat="1" applyFont="1" applyFill="1" applyAlignment="1" applyProtection="1">
      <alignment horizontal="right" vertical="top"/>
      <protection locked="0"/>
    </xf>
    <xf numFmtId="176" fontId="3" fillId="0" borderId="0" xfId="100" applyNumberFormat="1" applyFont="1" applyFill="1" applyAlignment="1" applyProtection="1">
      <alignment vertical="top"/>
      <protection locked="0"/>
    </xf>
    <xf numFmtId="2" fontId="6" fillId="0" borderId="0" xfId="100" applyNumberFormat="1" applyFont="1" applyFill="1" applyAlignment="1" applyProtection="1">
      <alignment vertical="top"/>
      <protection locked="0"/>
    </xf>
    <xf numFmtId="3" fontId="6" fillId="0" borderId="0" xfId="100" applyNumberFormat="1" applyFont="1" applyFill="1" applyAlignment="1" applyProtection="1">
      <alignment vertical="top"/>
      <protection locked="0"/>
    </xf>
    <xf numFmtId="172" fontId="17" fillId="0" borderId="0" xfId="100" applyNumberFormat="1" applyFont="1" applyFill="1" applyAlignment="1" applyProtection="1">
      <alignment horizontal="left" vertical="top"/>
      <protection locked="0"/>
    </xf>
    <xf numFmtId="172" fontId="6" fillId="0" borderId="0" xfId="100" applyNumberFormat="1" applyFont="1" applyAlignment="1" applyProtection="1">
      <alignment vertical="top"/>
      <protection/>
    </xf>
    <xf numFmtId="0" fontId="3" fillId="0" borderId="11" xfId="100" applyNumberFormat="1" applyFont="1" applyFill="1" applyBorder="1" applyAlignment="1" applyProtection="1">
      <alignment horizontal="left" vertical="top"/>
      <protection locked="0"/>
    </xf>
    <xf numFmtId="172" fontId="6" fillId="0" borderId="11" xfId="100" applyNumberFormat="1" applyFont="1" applyFill="1" applyBorder="1" applyAlignment="1" applyProtection="1">
      <alignment vertical="top"/>
      <protection locked="0"/>
    </xf>
    <xf numFmtId="169" fontId="6" fillId="0" borderId="11" xfId="100" applyNumberFormat="1" applyFont="1" applyFill="1" applyBorder="1" applyAlignment="1" applyProtection="1">
      <alignment vertical="top"/>
      <protection locked="0"/>
    </xf>
    <xf numFmtId="0" fontId="6" fillId="0" borderId="0" xfId="100" applyNumberFormat="1" applyFont="1" applyFill="1" applyBorder="1" applyAlignment="1" applyProtection="1">
      <alignment horizontal="left" vertical="top"/>
      <protection locked="0"/>
    </xf>
    <xf numFmtId="0" fontId="11" fillId="0" borderId="0" xfId="100" applyNumberFormat="1" applyFont="1" applyFill="1" applyBorder="1" applyAlignment="1" applyProtection="1">
      <alignment horizontal="left" vertical="top"/>
      <protection locked="0"/>
    </xf>
    <xf numFmtId="0" fontId="31" fillId="0" borderId="0" xfId="100" applyNumberFormat="1" applyFont="1" applyFill="1" applyAlignment="1" applyProtection="1">
      <alignment horizontal="left" vertical="top"/>
      <protection/>
    </xf>
    <xf numFmtId="172" fontId="17" fillId="0" borderId="0" xfId="100" applyNumberFormat="1" applyFont="1" applyFill="1" applyAlignment="1" applyProtection="1">
      <alignment horizontal="left" vertical="top"/>
      <protection/>
    </xf>
    <xf numFmtId="172" fontId="0" fillId="0" borderId="0" xfId="100" applyNumberFormat="1" applyFont="1" applyFill="1" applyAlignment="1" applyProtection="1">
      <alignment vertical="top"/>
      <protection/>
    </xf>
    <xf numFmtId="169" fontId="0" fillId="0" borderId="0" xfId="100" applyNumberFormat="1" applyFont="1" applyFill="1" applyBorder="1" applyAlignment="1" applyProtection="1">
      <alignment vertical="top"/>
      <protection/>
    </xf>
    <xf numFmtId="3" fontId="3" fillId="0" borderId="0" xfId="100" applyNumberFormat="1" applyFont="1" applyFill="1" applyAlignment="1">
      <alignment vertical="top"/>
      <protection/>
    </xf>
    <xf numFmtId="2" fontId="3" fillId="0" borderId="0" xfId="100" applyNumberFormat="1" applyFont="1" applyFill="1" applyAlignment="1" applyProtection="1">
      <alignment horizontal="right" vertical="top"/>
      <protection locked="0"/>
    </xf>
    <xf numFmtId="172" fontId="3" fillId="0" borderId="0" xfId="101" applyNumberFormat="1" applyFont="1" applyFill="1" applyBorder="1" applyAlignment="1" applyProtection="1">
      <alignment horizontal="right" vertical="center" wrapText="1"/>
      <protection locked="0"/>
    </xf>
    <xf numFmtId="169" fontId="3" fillId="0" borderId="0" xfId="101" applyNumberFormat="1" applyFont="1" applyFill="1" applyBorder="1" applyAlignment="1" applyProtection="1">
      <alignment horizontal="right" vertical="center" wrapText="1"/>
      <protection locked="0"/>
    </xf>
    <xf numFmtId="1" fontId="8" fillId="0" borderId="0" xfId="100" applyNumberFormat="1" applyFont="1" applyFill="1" applyAlignment="1" applyProtection="1">
      <alignment horizontal="left" vertical="top"/>
      <protection locked="0"/>
    </xf>
    <xf numFmtId="172" fontId="8" fillId="0" borderId="0" xfId="100" applyNumberFormat="1" applyFont="1" applyFill="1" applyAlignment="1" applyProtection="1">
      <alignment horizontal="left" vertical="top"/>
      <protection locked="0"/>
    </xf>
    <xf numFmtId="172" fontId="37" fillId="0" borderId="0" xfId="100" applyNumberFormat="1" applyFont="1" applyAlignment="1" applyProtection="1">
      <alignment vertical="top"/>
      <protection/>
    </xf>
    <xf numFmtId="176" fontId="11" fillId="0" borderId="0" xfId="101" applyNumberFormat="1" applyFont="1" applyFill="1" applyAlignment="1" applyProtection="1">
      <alignment vertical="center" shrinkToFit="1"/>
      <protection locked="0"/>
    </xf>
    <xf numFmtId="176" fontId="11" fillId="0" borderId="0" xfId="101" applyNumberFormat="1" applyFont="1" applyFill="1" applyBorder="1" applyAlignment="1" applyProtection="1">
      <alignment vertical="center" shrinkToFit="1"/>
      <protection locked="0"/>
    </xf>
    <xf numFmtId="172" fontId="37" fillId="0" borderId="0" xfId="100" applyNumberFormat="1" applyFont="1" applyAlignment="1" applyProtection="1">
      <alignment vertical="center"/>
      <protection/>
    </xf>
    <xf numFmtId="172" fontId="17" fillId="0" borderId="0" xfId="100" applyNumberFormat="1" applyFont="1" applyAlignment="1" applyProtection="1">
      <alignment vertical="top"/>
      <protection/>
    </xf>
    <xf numFmtId="172" fontId="37" fillId="0" borderId="0" xfId="100" applyNumberFormat="1" applyFont="1" applyFill="1" applyAlignment="1" applyProtection="1">
      <alignment vertical="top"/>
      <protection/>
    </xf>
    <xf numFmtId="1" fontId="3" fillId="0" borderId="0" xfId="100" applyNumberFormat="1" applyFont="1" applyFill="1" applyAlignment="1" applyProtection="1">
      <alignment horizontal="left" vertical="center"/>
      <protection locked="0"/>
    </xf>
    <xf numFmtId="172" fontId="3" fillId="0" borderId="0" xfId="100" applyNumberFormat="1" applyFont="1" applyFill="1" applyAlignment="1" applyProtection="1">
      <alignment horizontal="left" vertical="center"/>
      <protection locked="0"/>
    </xf>
    <xf numFmtId="176" fontId="6" fillId="0" borderId="0" xfId="101" applyNumberFormat="1" applyFont="1" applyFill="1" applyBorder="1" applyAlignment="1" applyProtection="1">
      <alignment vertical="center" shrinkToFit="1"/>
      <protection locked="0"/>
    </xf>
    <xf numFmtId="172" fontId="0" fillId="0" borderId="0" xfId="100" applyNumberFormat="1" applyFont="1" applyAlignment="1" applyProtection="1">
      <alignment vertical="center"/>
      <protection/>
    </xf>
    <xf numFmtId="172" fontId="11" fillId="0" borderId="0" xfId="103" applyFont="1" applyFill="1" applyBorder="1" applyAlignment="1" applyProtection="1">
      <alignment horizontal="right" vertical="top"/>
      <protection hidden="1"/>
    </xf>
    <xf numFmtId="172" fontId="6" fillId="0" borderId="0" xfId="103" applyFont="1" applyFill="1" applyBorder="1" applyAlignment="1" applyProtection="1">
      <alignment horizontal="center" vertical="top"/>
      <protection hidden="1"/>
    </xf>
    <xf numFmtId="176" fontId="78" fillId="0" borderId="0" xfId="103" applyNumberFormat="1" applyFont="1" applyFill="1" applyBorder="1" applyAlignment="1" applyProtection="1">
      <alignment horizontal="center" vertical="top"/>
      <protection hidden="1"/>
    </xf>
    <xf numFmtId="176" fontId="79" fillId="0" borderId="0" xfId="103" applyNumberFormat="1" applyFont="1" applyFill="1" applyBorder="1" applyAlignment="1" applyProtection="1">
      <alignment horizontal="center" vertical="top"/>
      <protection hidden="1"/>
    </xf>
    <xf numFmtId="176" fontId="11" fillId="0" borderId="0" xfId="103" applyNumberFormat="1" applyFont="1" applyFill="1" applyBorder="1" applyAlignment="1" applyProtection="1">
      <alignment vertical="top"/>
      <protection hidden="1"/>
    </xf>
    <xf numFmtId="172" fontId="6" fillId="0" borderId="0" xfId="100" applyNumberFormat="1" applyFont="1" applyFill="1" applyBorder="1" applyAlignment="1">
      <alignment horizontal="center" vertical="top"/>
      <protection/>
    </xf>
    <xf numFmtId="176" fontId="6" fillId="0" borderId="0" xfId="0" applyNumberFormat="1" applyFont="1" applyFill="1" applyBorder="1" applyAlignment="1">
      <alignment horizontal="right" vertical="top"/>
    </xf>
    <xf numFmtId="3" fontId="6" fillId="0" borderId="0" xfId="100" applyNumberFormat="1" applyFont="1" applyFill="1" applyBorder="1" applyAlignment="1" applyProtection="1">
      <alignment vertical="top"/>
      <protection locked="0"/>
    </xf>
    <xf numFmtId="176" fontId="6" fillId="0" borderId="0" xfId="103" applyNumberFormat="1" applyFont="1" applyFill="1" applyBorder="1" applyAlignment="1" applyProtection="1">
      <alignment horizontal="right" vertical="top"/>
      <protection hidden="1"/>
    </xf>
    <xf numFmtId="0" fontId="78" fillId="0" borderId="0" xfId="103" applyNumberFormat="1" applyFont="1" applyFill="1" applyBorder="1" applyAlignment="1" applyProtection="1">
      <alignment horizontal="center" vertical="top" wrapText="1"/>
      <protection hidden="1"/>
    </xf>
    <xf numFmtId="172" fontId="3" fillId="0" borderId="0" xfId="103" applyNumberFormat="1" applyFont="1" applyFill="1" applyBorder="1" applyAlignment="1" applyProtection="1">
      <alignment horizontal="left" vertical="top"/>
      <protection hidden="1"/>
    </xf>
    <xf numFmtId="0" fontId="79" fillId="0" borderId="0" xfId="103" applyNumberFormat="1" applyFont="1" applyFill="1" applyBorder="1" applyAlignment="1" applyProtection="1">
      <alignment horizontal="center" vertical="top" wrapText="1"/>
      <protection hidden="1"/>
    </xf>
    <xf numFmtId="176" fontId="3" fillId="0" borderId="12" xfId="103" applyNumberFormat="1" applyFont="1" applyFill="1" applyBorder="1" applyAlignment="1" applyProtection="1">
      <alignment horizontal="right" vertical="top"/>
      <protection hidden="1"/>
    </xf>
    <xf numFmtId="176" fontId="3" fillId="0" borderId="0" xfId="103" applyNumberFormat="1" applyFont="1" applyFill="1" applyBorder="1" applyAlignment="1" applyProtection="1">
      <alignment horizontal="right" vertical="top"/>
      <protection hidden="1"/>
    </xf>
    <xf numFmtId="37" fontId="6" fillId="0" borderId="0" xfId="103" applyNumberFormat="1" applyFont="1" applyFill="1" applyBorder="1" applyAlignment="1" applyProtection="1">
      <alignment horizontal="right" vertical="top"/>
      <protection hidden="1"/>
    </xf>
    <xf numFmtId="3" fontId="11" fillId="0" borderId="0" xfId="100" applyNumberFormat="1" applyFont="1" applyFill="1" applyAlignment="1">
      <alignment horizontal="right" vertical="top"/>
      <protection/>
    </xf>
    <xf numFmtId="172" fontId="3" fillId="0" borderId="0" xfId="103" applyFont="1" applyFill="1" applyBorder="1" applyAlignment="1" applyProtection="1">
      <alignment horizontal="left" vertical="top"/>
      <protection hidden="1"/>
    </xf>
    <xf numFmtId="0" fontId="78" fillId="0" borderId="0" xfId="103" applyNumberFormat="1" applyFont="1" applyFill="1" applyBorder="1" applyAlignment="1" applyProtection="1">
      <alignment horizontal="center" vertical="top"/>
      <protection hidden="1"/>
    </xf>
    <xf numFmtId="172" fontId="6" fillId="0" borderId="0" xfId="103" applyFont="1" applyFill="1" applyBorder="1" applyAlignment="1" applyProtection="1">
      <alignment horizontal="center" vertical="top"/>
      <protection hidden="1"/>
    </xf>
    <xf numFmtId="172" fontId="78" fillId="0" borderId="0" xfId="103" applyFont="1" applyFill="1" applyBorder="1" applyAlignment="1" applyProtection="1">
      <alignment horizontal="center" vertical="top"/>
      <protection hidden="1"/>
    </xf>
    <xf numFmtId="176" fontId="11" fillId="0" borderId="0" xfId="103" applyNumberFormat="1" applyFont="1" applyFill="1" applyBorder="1" applyAlignment="1" applyProtection="1">
      <alignment horizontal="right" vertical="top"/>
      <protection hidden="1"/>
    </xf>
    <xf numFmtId="3" fontId="3" fillId="0" borderId="0" xfId="103" applyNumberFormat="1" applyFont="1" applyFill="1" applyBorder="1" applyAlignment="1">
      <alignment horizontal="center" vertical="center"/>
      <protection/>
    </xf>
    <xf numFmtId="172" fontId="6" fillId="0" borderId="0" xfId="103" applyFont="1" applyFill="1" applyBorder="1" applyAlignment="1" applyProtection="1">
      <alignment horizontal="left" vertical="top" wrapText="1"/>
      <protection hidden="1"/>
    </xf>
    <xf numFmtId="3" fontId="7" fillId="0" borderId="0" xfId="103" applyNumberFormat="1" applyFont="1" applyFill="1" applyBorder="1" applyAlignment="1" applyProtection="1">
      <alignment horizontal="center" vertical="top"/>
      <protection hidden="1"/>
    </xf>
    <xf numFmtId="172" fontId="86" fillId="0" borderId="0" xfId="103" applyFont="1" applyFill="1" applyBorder="1" applyAlignment="1" applyProtection="1">
      <alignment horizontal="center" vertical="top"/>
      <protection hidden="1"/>
    </xf>
    <xf numFmtId="49" fontId="3" fillId="0" borderId="0" xfId="100" applyNumberFormat="1" applyFont="1" applyFill="1" applyAlignment="1">
      <alignment horizontal="center" vertical="center"/>
      <protection/>
    </xf>
    <xf numFmtId="14" fontId="3" fillId="0" borderId="10" xfId="103" applyNumberFormat="1" applyFont="1" applyFill="1" applyBorder="1" applyAlignment="1" applyProtection="1">
      <alignment horizontal="right" vertical="top" wrapText="1"/>
      <protection hidden="1"/>
    </xf>
    <xf numFmtId="0" fontId="3" fillId="0" borderId="10" xfId="103" applyNumberFormat="1" applyFont="1" applyFill="1" applyBorder="1" applyAlignment="1" applyProtection="1">
      <alignment horizontal="right" vertical="top" wrapText="1"/>
      <protection hidden="1"/>
    </xf>
    <xf numFmtId="14" fontId="3" fillId="0" borderId="10" xfId="103" applyNumberFormat="1" applyFont="1" applyFill="1" applyBorder="1" applyAlignment="1" applyProtection="1" quotePrefix="1">
      <alignment horizontal="right" vertical="top" wrapText="1"/>
      <protection hidden="1"/>
    </xf>
    <xf numFmtId="0" fontId="3" fillId="0" borderId="0" xfId="103" applyNumberFormat="1" applyFont="1" applyFill="1" applyBorder="1" applyAlignment="1" applyProtection="1">
      <alignment horizontal="right" vertical="center"/>
      <protection hidden="1"/>
    </xf>
    <xf numFmtId="3" fontId="3" fillId="0" borderId="0" xfId="103" applyNumberFormat="1" applyFont="1" applyFill="1" applyBorder="1" applyAlignment="1">
      <alignment horizontal="center" vertical="center" wrapText="1"/>
      <protection/>
    </xf>
    <xf numFmtId="3" fontId="3" fillId="0" borderId="0" xfId="100" applyNumberFormat="1" applyFont="1" applyFill="1" applyAlignment="1">
      <alignment horizontal="center" vertical="top"/>
      <protection/>
    </xf>
    <xf numFmtId="3" fontId="3" fillId="0" borderId="0" xfId="100" applyNumberFormat="1" applyFont="1" applyFill="1" applyAlignment="1">
      <alignment horizontal="center" vertical="center"/>
      <protection/>
    </xf>
    <xf numFmtId="176" fontId="6" fillId="0" borderId="10" xfId="103" applyNumberFormat="1" applyFont="1" applyFill="1" applyBorder="1" applyAlignment="1" applyProtection="1">
      <alignment vertical="top"/>
      <protection hidden="1"/>
    </xf>
    <xf numFmtId="176" fontId="3" fillId="0" borderId="12" xfId="103" applyNumberFormat="1" applyFont="1" applyFill="1" applyBorder="1" applyAlignment="1" applyProtection="1">
      <alignment vertical="top"/>
      <protection hidden="1"/>
    </xf>
    <xf numFmtId="172" fontId="8" fillId="0" borderId="0" xfId="103" applyFont="1" applyFill="1" applyBorder="1" applyAlignment="1" applyProtection="1">
      <alignment horizontal="center" vertical="top"/>
      <protection hidden="1"/>
    </xf>
    <xf numFmtId="176" fontId="6" fillId="0" borderId="0" xfId="103" applyNumberFormat="1" applyFont="1" applyFill="1" applyBorder="1" applyAlignment="1" applyProtection="1">
      <alignment vertical="top"/>
      <protection hidden="1"/>
    </xf>
    <xf numFmtId="176" fontId="3" fillId="0" borderId="0" xfId="103" applyNumberFormat="1" applyFont="1" applyFill="1" applyBorder="1" applyAlignment="1" applyProtection="1">
      <alignment vertical="top"/>
      <protection hidden="1"/>
    </xf>
    <xf numFmtId="176" fontId="11" fillId="0" borderId="0" xfId="103" applyNumberFormat="1" applyFont="1" applyFill="1" applyBorder="1" applyAlignment="1" applyProtection="1">
      <alignment vertical="top"/>
      <protection hidden="1"/>
    </xf>
    <xf numFmtId="0" fontId="3" fillId="0" borderId="10" xfId="103" applyNumberFormat="1" applyFont="1" applyFill="1" applyBorder="1" applyAlignment="1">
      <alignment horizontal="center" vertical="top" wrapText="1"/>
      <protection/>
    </xf>
    <xf numFmtId="0" fontId="3" fillId="0" borderId="0" xfId="103" applyNumberFormat="1" applyFont="1" applyFill="1" applyBorder="1" applyAlignment="1" applyProtection="1">
      <alignment horizontal="right" vertical="top"/>
      <protection hidden="1"/>
    </xf>
    <xf numFmtId="37" fontId="6" fillId="0" borderId="0" xfId="103" applyNumberFormat="1" applyFont="1" applyFill="1" applyBorder="1" applyAlignment="1" applyProtection="1">
      <alignment vertical="top"/>
      <protection hidden="1"/>
    </xf>
    <xf numFmtId="172" fontId="11" fillId="0" borderId="0" xfId="103" applyFont="1" applyBorder="1" applyAlignment="1" applyProtection="1">
      <alignment horizontal="center" vertical="top"/>
      <protection hidden="1"/>
    </xf>
    <xf numFmtId="176" fontId="3" fillId="0" borderId="13" xfId="103" applyNumberFormat="1" applyFont="1" applyFill="1" applyBorder="1" applyAlignment="1" applyProtection="1">
      <alignment vertical="top"/>
      <protection hidden="1"/>
    </xf>
    <xf numFmtId="0" fontId="79" fillId="0" borderId="0" xfId="103" applyNumberFormat="1" applyFont="1" applyFill="1" applyBorder="1" applyAlignment="1" applyProtection="1">
      <alignment horizontal="center" vertical="top"/>
      <protection hidden="1"/>
    </xf>
    <xf numFmtId="3" fontId="3" fillId="0" borderId="0" xfId="103" applyNumberFormat="1" applyFont="1" applyFill="1" applyBorder="1" applyAlignment="1" applyProtection="1">
      <alignment horizontal="right" vertical="top"/>
      <protection hidden="1"/>
    </xf>
    <xf numFmtId="176" fontId="79" fillId="0" borderId="0" xfId="103" applyNumberFormat="1" applyFont="1" applyFill="1" applyBorder="1" applyAlignment="1" applyProtection="1">
      <alignment horizontal="center" vertical="top"/>
      <protection hidden="1"/>
    </xf>
    <xf numFmtId="176" fontId="78" fillId="0" borderId="0" xfId="103" applyNumberFormat="1" applyFont="1" applyFill="1" applyBorder="1" applyAlignment="1" applyProtection="1">
      <alignment horizontal="center" vertical="top"/>
      <protection hidden="1"/>
    </xf>
    <xf numFmtId="0" fontId="87" fillId="0" borderId="0" xfId="103" applyNumberFormat="1" applyFont="1" applyFill="1" applyBorder="1" applyAlignment="1" applyProtection="1">
      <alignment horizontal="center" vertical="top"/>
      <protection hidden="1"/>
    </xf>
    <xf numFmtId="176" fontId="87" fillId="0" borderId="0" xfId="103" applyNumberFormat="1" applyFont="1" applyFill="1" applyBorder="1" applyAlignment="1" applyProtection="1">
      <alignment horizontal="center" vertical="top"/>
      <protection hidden="1"/>
    </xf>
    <xf numFmtId="0" fontId="3" fillId="0" borderId="0" xfId="103" applyNumberFormat="1" applyFont="1" applyFill="1" applyBorder="1" applyAlignment="1" applyProtection="1">
      <alignment horizontal="center" vertical="top" wrapText="1"/>
      <protection hidden="1"/>
    </xf>
    <xf numFmtId="0" fontId="3" fillId="0" borderId="11" xfId="103" applyNumberFormat="1" applyFont="1" applyFill="1" applyBorder="1" applyAlignment="1" applyProtection="1">
      <alignment horizontal="right" vertical="top"/>
      <protection hidden="1"/>
    </xf>
    <xf numFmtId="2" fontId="3" fillId="0" borderId="0" xfId="100" applyNumberFormat="1" applyFont="1" applyFill="1" applyAlignment="1">
      <alignment horizontal="center" vertical="top"/>
      <protection/>
    </xf>
    <xf numFmtId="0" fontId="6" fillId="0" borderId="0" xfId="103" applyNumberFormat="1" applyFont="1" applyFill="1" applyBorder="1" applyAlignment="1" applyProtection="1">
      <alignment horizontal="center" vertical="top"/>
      <protection hidden="1"/>
    </xf>
    <xf numFmtId="3" fontId="6" fillId="0" borderId="0" xfId="103" applyNumberFormat="1" applyFont="1" applyFill="1" applyBorder="1" applyAlignment="1" applyProtection="1">
      <alignment vertical="top"/>
      <protection hidden="1"/>
    </xf>
    <xf numFmtId="176" fontId="6" fillId="0" borderId="0" xfId="100" applyNumberFormat="1" applyFont="1" applyFill="1" applyBorder="1" applyAlignment="1" applyProtection="1">
      <alignment horizontal="right" vertical="top"/>
      <protection hidden="1"/>
    </xf>
    <xf numFmtId="176" fontId="6" fillId="0" borderId="0" xfId="103" applyNumberFormat="1" applyFont="1" applyFill="1" applyBorder="1" applyAlignment="1">
      <alignment horizontal="right" vertical="top"/>
      <protection/>
    </xf>
    <xf numFmtId="3" fontId="11" fillId="0" borderId="0" xfId="100" applyNumberFormat="1" applyFont="1" applyFill="1" applyAlignment="1">
      <alignment horizontal="center" vertical="top"/>
      <protection/>
    </xf>
    <xf numFmtId="1" fontId="3" fillId="0" borderId="0" xfId="100" applyNumberFormat="1" applyFont="1" applyFill="1" applyBorder="1" applyAlignment="1">
      <alignment horizontal="center" vertical="top"/>
      <protection/>
    </xf>
    <xf numFmtId="176" fontId="3" fillId="0" borderId="12" xfId="103" applyNumberFormat="1" applyFont="1" applyFill="1" applyBorder="1" applyAlignment="1">
      <alignment horizontal="right" vertical="top"/>
      <protection/>
    </xf>
    <xf numFmtId="176" fontId="3" fillId="0" borderId="0" xfId="100" applyNumberFormat="1" applyFont="1" applyFill="1" applyBorder="1" applyAlignment="1" applyProtection="1">
      <alignment horizontal="right" vertical="top"/>
      <protection hidden="1"/>
    </xf>
    <xf numFmtId="176" fontId="3" fillId="0" borderId="0" xfId="103" applyNumberFormat="1" applyFont="1" applyFill="1" applyBorder="1" applyAlignment="1">
      <alignment horizontal="right" vertical="top"/>
      <protection/>
    </xf>
    <xf numFmtId="176" fontId="6" fillId="0" borderId="0" xfId="103" applyNumberFormat="1" applyFont="1" applyFill="1" applyBorder="1" applyAlignment="1" applyProtection="1">
      <alignment horizontal="right" vertical="top"/>
      <protection locked="0"/>
    </xf>
    <xf numFmtId="176" fontId="8" fillId="0" borderId="0" xfId="100" applyNumberFormat="1" applyFont="1" applyFill="1" applyBorder="1" applyAlignment="1" applyProtection="1">
      <alignment horizontal="right" vertical="top"/>
      <protection hidden="1"/>
    </xf>
    <xf numFmtId="176" fontId="8" fillId="0" borderId="0" xfId="100" applyNumberFormat="1" applyFont="1" applyFill="1" applyBorder="1" applyAlignment="1">
      <alignment horizontal="right" vertical="top"/>
      <protection/>
    </xf>
    <xf numFmtId="0" fontId="3" fillId="0" borderId="0" xfId="103" applyNumberFormat="1" applyFont="1" applyFill="1" applyBorder="1" applyAlignment="1">
      <alignment horizontal="right" vertical="top"/>
      <protection/>
    </xf>
    <xf numFmtId="3" fontId="8" fillId="0" borderId="0" xfId="103" applyNumberFormat="1" applyFont="1" applyFill="1" applyBorder="1" applyAlignment="1" applyProtection="1">
      <alignment horizontal="center" vertical="top"/>
      <protection hidden="1"/>
    </xf>
    <xf numFmtId="49" fontId="3" fillId="0" borderId="0" xfId="103" applyNumberFormat="1" applyFont="1" applyFill="1" applyBorder="1" applyAlignment="1">
      <alignment horizontal="center" vertical="top" wrapText="1" shrinkToFit="1"/>
      <protection/>
    </xf>
    <xf numFmtId="0" fontId="3" fillId="0" borderId="10" xfId="103" applyNumberFormat="1" applyFont="1" applyFill="1" applyBorder="1" applyAlignment="1">
      <alignment horizontal="right" vertical="top" wrapText="1"/>
      <protection/>
    </xf>
    <xf numFmtId="49" fontId="3" fillId="0" borderId="0" xfId="103" applyNumberFormat="1" applyFont="1" applyFill="1" applyBorder="1" applyAlignment="1" applyProtection="1">
      <alignment horizontal="center" vertical="top"/>
      <protection hidden="1"/>
    </xf>
    <xf numFmtId="172" fontId="6" fillId="0" borderId="0" xfId="102" applyNumberFormat="1" applyFont="1" applyFill="1" applyBorder="1" applyAlignment="1" applyProtection="1">
      <alignment vertical="top" wrapText="1"/>
      <protection locked="0"/>
    </xf>
    <xf numFmtId="176" fontId="81" fillId="35" borderId="0" xfId="101" applyNumberFormat="1" applyFont="1" applyFill="1" applyBorder="1" applyAlignment="1" applyProtection="1">
      <alignment vertical="top" shrinkToFit="1"/>
      <protection locked="0"/>
    </xf>
    <xf numFmtId="176" fontId="6" fillId="0" borderId="0" xfId="101" applyNumberFormat="1" applyFont="1" applyFill="1" applyBorder="1" applyAlignment="1" applyProtection="1">
      <alignment vertical="top" shrinkToFit="1"/>
      <protection locked="0"/>
    </xf>
    <xf numFmtId="2" fontId="83" fillId="0" borderId="0" xfId="100" applyNumberFormat="1" applyFont="1" applyFill="1" applyAlignment="1" applyProtection="1">
      <alignment horizontal="justify" vertical="top" wrapText="1"/>
      <protection locked="0"/>
    </xf>
    <xf numFmtId="176" fontId="6" fillId="0" borderId="0" xfId="100" applyNumberFormat="1" applyFont="1" applyFill="1" applyBorder="1" applyAlignment="1" applyProtection="1">
      <alignment vertical="top"/>
      <protection locked="0"/>
    </xf>
    <xf numFmtId="176" fontId="3" fillId="0" borderId="12" xfId="100" applyNumberFormat="1" applyFont="1" applyFill="1" applyBorder="1" applyAlignment="1" applyProtection="1">
      <alignment vertical="top"/>
      <protection locked="0"/>
    </xf>
    <xf numFmtId="176" fontId="6" fillId="0" borderId="0" xfId="100" applyNumberFormat="1" applyFont="1" applyFill="1" applyBorder="1" applyAlignment="1" applyProtection="1">
      <alignment vertical="top" shrinkToFit="1"/>
      <protection locked="0"/>
    </xf>
    <xf numFmtId="172" fontId="28" fillId="0" borderId="0" xfId="102" applyNumberFormat="1" applyFont="1" applyFill="1" applyAlignment="1" applyProtection="1" quotePrefix="1">
      <alignment horizontal="left" vertical="top" wrapText="1"/>
      <protection locked="0"/>
    </xf>
    <xf numFmtId="172" fontId="28" fillId="0" borderId="0" xfId="102" applyNumberFormat="1" applyFont="1" applyFill="1" applyAlignment="1" applyProtection="1">
      <alignment horizontal="left" vertical="top" wrapText="1"/>
      <protection locked="0"/>
    </xf>
    <xf numFmtId="176" fontId="11" fillId="0" borderId="0" xfId="101" applyNumberFormat="1" applyFont="1" applyFill="1" applyBorder="1" applyAlignment="1" applyProtection="1">
      <alignment vertical="top" shrinkToFit="1"/>
      <protection locked="0"/>
    </xf>
    <xf numFmtId="176" fontId="11" fillId="0" borderId="0" xfId="100" applyNumberFormat="1" applyFont="1" applyFill="1" applyBorder="1" applyAlignment="1" applyProtection="1">
      <alignment vertical="top" shrinkToFit="1"/>
      <protection locked="0"/>
    </xf>
    <xf numFmtId="0" fontId="28" fillId="0" borderId="0" xfId="102" applyNumberFormat="1" applyFont="1" applyFill="1" applyAlignment="1" applyProtection="1" quotePrefix="1">
      <alignment vertical="top" wrapText="1"/>
      <protection locked="0"/>
    </xf>
    <xf numFmtId="0" fontId="28" fillId="0" borderId="0" xfId="102" applyNumberFormat="1" applyFont="1" applyFill="1" applyAlignment="1" applyProtection="1">
      <alignment vertical="top" wrapText="1"/>
      <protection locked="0"/>
    </xf>
    <xf numFmtId="176" fontId="11" fillId="0" borderId="0" xfId="101" applyNumberFormat="1" applyFont="1" applyFill="1" applyAlignment="1" applyProtection="1">
      <alignment vertical="center" shrinkToFit="1"/>
      <protection locked="0"/>
    </xf>
    <xf numFmtId="0" fontId="11" fillId="0" borderId="0" xfId="102" applyNumberFormat="1" applyFont="1" applyFill="1" applyAlignment="1" applyProtection="1" quotePrefix="1">
      <alignment vertical="top" wrapText="1"/>
      <protection locked="0"/>
    </xf>
    <xf numFmtId="0" fontId="11" fillId="0" borderId="0" xfId="102" applyNumberFormat="1" applyFont="1" applyFill="1" applyAlignment="1" applyProtection="1">
      <alignment vertical="top" wrapText="1"/>
      <protection locked="0"/>
    </xf>
    <xf numFmtId="176" fontId="11" fillId="0" borderId="0" xfId="101" applyNumberFormat="1" applyFont="1" applyFill="1" applyAlignment="1" applyProtection="1">
      <alignment vertical="top" shrinkToFit="1"/>
      <protection locked="0"/>
    </xf>
    <xf numFmtId="0" fontId="27" fillId="0" borderId="0" xfId="102" applyNumberFormat="1" applyFont="1" applyFill="1" applyAlignment="1" applyProtection="1">
      <alignment vertical="top" wrapText="1"/>
      <protection locked="0"/>
    </xf>
    <xf numFmtId="176" fontId="6" fillId="0" borderId="0" xfId="101" applyNumberFormat="1" applyFont="1" applyFill="1" applyAlignment="1" applyProtection="1">
      <alignment vertical="top" shrinkToFit="1"/>
      <protection locked="0"/>
    </xf>
    <xf numFmtId="176" fontId="11" fillId="0" borderId="0" xfId="101" applyNumberFormat="1" applyFont="1" applyFill="1" applyBorder="1" applyAlignment="1" applyProtection="1">
      <alignment vertical="center" shrinkToFit="1"/>
      <protection locked="0"/>
    </xf>
    <xf numFmtId="176" fontId="11" fillId="0" borderId="10" xfId="100" applyNumberFormat="1" applyFont="1" applyFill="1" applyBorder="1" applyAlignment="1" applyProtection="1">
      <alignment vertical="top" shrinkToFit="1"/>
      <protection locked="0"/>
    </xf>
    <xf numFmtId="176" fontId="3" fillId="0" borderId="12" xfId="101" applyNumberFormat="1" applyFont="1" applyFill="1" applyBorder="1" applyAlignment="1" applyProtection="1">
      <alignment vertical="top" shrinkToFit="1"/>
      <protection locked="0"/>
    </xf>
    <xf numFmtId="176" fontId="6" fillId="0" borderId="13" xfId="101" applyNumberFormat="1" applyFont="1" applyFill="1" applyBorder="1" applyAlignment="1" applyProtection="1">
      <alignment vertical="top" shrinkToFit="1"/>
      <protection locked="0"/>
    </xf>
    <xf numFmtId="176" fontId="6" fillId="0" borderId="10" xfId="100" applyNumberFormat="1" applyFont="1" applyFill="1" applyBorder="1" applyAlignment="1" applyProtection="1">
      <alignment vertical="top" shrinkToFit="1"/>
      <protection locked="0"/>
    </xf>
    <xf numFmtId="176" fontId="3" fillId="0" borderId="12" xfId="100" applyNumberFormat="1" applyFont="1" applyFill="1" applyBorder="1" applyAlignment="1" applyProtection="1">
      <alignment vertical="top" shrinkToFit="1"/>
      <protection locked="0"/>
    </xf>
    <xf numFmtId="176" fontId="3" fillId="0" borderId="0" xfId="100" applyNumberFormat="1" applyFont="1" applyFill="1" applyBorder="1" applyAlignment="1" applyProtection="1">
      <alignment vertical="top" shrinkToFit="1"/>
      <protection locked="0"/>
    </xf>
    <xf numFmtId="172" fontId="3" fillId="0" borderId="0" xfId="103" applyNumberFormat="1" applyFont="1" applyFill="1" applyBorder="1" applyAlignment="1" applyProtection="1">
      <alignment horizontal="left" vertical="top"/>
      <protection locked="0"/>
    </xf>
    <xf numFmtId="3" fontId="11" fillId="0" borderId="0" xfId="100" applyNumberFormat="1" applyFont="1" applyFill="1" applyAlignment="1" applyProtection="1">
      <alignment horizontal="center" vertical="top"/>
      <protection locked="0"/>
    </xf>
    <xf numFmtId="169" fontId="3" fillId="0" borderId="10" xfId="100" applyNumberFormat="1" applyFont="1" applyFill="1" applyBorder="1" applyAlignment="1" applyProtection="1">
      <alignment horizontal="right" vertical="center" wrapText="1"/>
      <protection locked="0"/>
    </xf>
    <xf numFmtId="169" fontId="6" fillId="0" borderId="11" xfId="101" applyNumberFormat="1" applyFont="1" applyFill="1" applyBorder="1" applyAlignment="1" applyProtection="1">
      <alignment horizontal="right" wrapText="1"/>
      <protection locked="0"/>
    </xf>
    <xf numFmtId="176" fontId="6" fillId="0" borderId="0" xfId="100" applyNumberFormat="1" applyFont="1" applyFill="1" applyBorder="1" applyAlignment="1" applyProtection="1">
      <alignment horizontal="center" vertical="top"/>
      <protection locked="0"/>
    </xf>
    <xf numFmtId="0" fontId="6" fillId="0" borderId="10" xfId="100" applyNumberFormat="1" applyFont="1" applyFill="1" applyBorder="1" applyAlignment="1" applyProtection="1" quotePrefix="1">
      <alignment horizontal="right" vertical="top"/>
      <protection locked="0"/>
    </xf>
    <xf numFmtId="0" fontId="6" fillId="0" borderId="0" xfId="100" applyNumberFormat="1" applyFont="1" applyFill="1" applyBorder="1" applyAlignment="1" applyProtection="1" quotePrefix="1">
      <alignment horizontal="right" vertical="top"/>
      <protection locked="0"/>
    </xf>
    <xf numFmtId="176" fontId="3" fillId="0" borderId="12" xfId="100" applyNumberFormat="1" applyFont="1" applyFill="1" applyBorder="1" applyAlignment="1" applyProtection="1">
      <alignment horizontal="right" vertical="top"/>
      <protection locked="0"/>
    </xf>
    <xf numFmtId="176" fontId="3" fillId="0" borderId="0" xfId="100" applyNumberFormat="1" applyFont="1" applyFill="1" applyBorder="1" applyAlignment="1" applyProtection="1">
      <alignment vertical="top"/>
      <protection locked="0"/>
    </xf>
    <xf numFmtId="176" fontId="6" fillId="0" borderId="0" xfId="100" applyNumberFormat="1" applyFont="1" applyFill="1" applyAlignment="1" applyProtection="1">
      <alignment horizontal="right" vertical="top"/>
      <protection locked="0"/>
    </xf>
    <xf numFmtId="176" fontId="6" fillId="0" borderId="0" xfId="100" applyNumberFormat="1" applyFont="1" applyFill="1" applyBorder="1" applyAlignment="1" applyProtection="1">
      <alignment horizontal="right" vertical="top"/>
      <protection locked="0"/>
    </xf>
    <xf numFmtId="172" fontId="6" fillId="0" borderId="11" xfId="100" applyNumberFormat="1" applyFont="1" applyFill="1" applyBorder="1" applyAlignment="1" applyProtection="1">
      <alignment horizontal="right" vertical="top"/>
      <protection locked="0"/>
    </xf>
    <xf numFmtId="172" fontId="6" fillId="0" borderId="0" xfId="100" applyNumberFormat="1" applyFont="1" applyFill="1" applyAlignment="1" applyProtection="1">
      <alignment horizontal="right" vertical="top"/>
      <protection locked="0"/>
    </xf>
    <xf numFmtId="172" fontId="6" fillId="0" borderId="10" xfId="100" applyNumberFormat="1" applyFont="1" applyFill="1" applyBorder="1" applyAlignment="1" applyProtection="1">
      <alignment horizontal="right" vertical="top"/>
      <protection locked="0"/>
    </xf>
    <xf numFmtId="176" fontId="6" fillId="0" borderId="10" xfId="100" applyNumberFormat="1" applyFont="1" applyFill="1" applyBorder="1" applyAlignment="1" applyProtection="1">
      <alignment horizontal="right" vertical="top"/>
      <protection locked="0"/>
    </xf>
    <xf numFmtId="172" fontId="6" fillId="0" borderId="0" xfId="100" applyNumberFormat="1" applyFont="1" applyFill="1" applyBorder="1" applyAlignment="1" applyProtection="1">
      <alignment horizontal="center" vertical="top"/>
      <protection locked="0"/>
    </xf>
    <xf numFmtId="3" fontId="3" fillId="0" borderId="12" xfId="100" applyNumberFormat="1" applyFont="1" applyFill="1" applyBorder="1" applyAlignment="1" applyProtection="1">
      <alignment vertical="top"/>
      <protection locked="0"/>
    </xf>
    <xf numFmtId="169" fontId="11" fillId="0" borderId="0" xfId="100" applyNumberFormat="1" applyFont="1" applyFill="1" applyBorder="1" applyAlignment="1" applyProtection="1">
      <alignment vertical="top"/>
      <protection locked="0"/>
    </xf>
    <xf numFmtId="176" fontId="11" fillId="0" borderId="0" xfId="100" applyNumberFormat="1" applyFont="1" applyFill="1" applyBorder="1" applyAlignment="1" applyProtection="1">
      <alignment vertical="top"/>
      <protection locked="0"/>
    </xf>
    <xf numFmtId="172" fontId="6" fillId="0" borderId="0" xfId="100" applyNumberFormat="1" applyFont="1" applyFill="1" applyAlignment="1" applyProtection="1">
      <alignment vertical="top" wrapText="1"/>
      <protection locked="0"/>
    </xf>
    <xf numFmtId="2" fontId="6" fillId="0" borderId="0" xfId="100" applyNumberFormat="1" applyFont="1" applyFill="1" applyAlignment="1" applyProtection="1">
      <alignment horizontal="justify" vertical="top" wrapText="1"/>
      <protection locked="0"/>
    </xf>
    <xf numFmtId="0" fontId="6" fillId="0" borderId="10" xfId="100" applyNumberFormat="1" applyFont="1" applyFill="1" applyBorder="1" applyAlignment="1" applyProtection="1">
      <alignment horizontal="right" vertical="top" wrapText="1"/>
      <protection locked="0"/>
    </xf>
    <xf numFmtId="0" fontId="6" fillId="0" borderId="10" xfId="100" applyNumberFormat="1" applyFont="1" applyFill="1" applyBorder="1" applyAlignment="1" applyProtection="1" quotePrefix="1">
      <alignment horizontal="right" vertical="top" wrapText="1"/>
      <protection locked="0"/>
    </xf>
    <xf numFmtId="0" fontId="6" fillId="0" borderId="10" xfId="100" applyNumberFormat="1" applyFont="1" applyFill="1" applyBorder="1" applyAlignment="1" applyProtection="1">
      <alignment horizontal="right" vertical="center" wrapText="1"/>
      <protection locked="0"/>
    </xf>
    <xf numFmtId="0" fontId="6" fillId="0" borderId="10" xfId="100" applyNumberFormat="1" applyFont="1" applyFill="1" applyBorder="1" applyAlignment="1" applyProtection="1" quotePrefix="1">
      <alignment horizontal="right" vertical="center"/>
      <protection locked="0"/>
    </xf>
    <xf numFmtId="172" fontId="6" fillId="0" borderId="0" xfId="100" applyNumberFormat="1" applyFont="1" applyFill="1" applyAlignment="1" applyProtection="1">
      <alignment horizontal="left" vertical="top" wrapText="1"/>
      <protection locked="0"/>
    </xf>
    <xf numFmtId="172" fontId="3" fillId="0" borderId="0" xfId="100" applyNumberFormat="1" applyFont="1" applyFill="1" applyAlignment="1" applyProtection="1">
      <alignment horizontal="left" vertical="top" wrapText="1"/>
      <protection locked="0"/>
    </xf>
    <xf numFmtId="177" fontId="3" fillId="0" borderId="0" xfId="49" applyNumberFormat="1" applyFont="1" applyFill="1" applyBorder="1" applyAlignment="1" applyProtection="1">
      <alignment horizontal="center" vertical="top"/>
      <protection locked="0"/>
    </xf>
    <xf numFmtId="176" fontId="6" fillId="36" borderId="0" xfId="100" applyNumberFormat="1" applyFont="1" applyFill="1" applyBorder="1" applyAlignment="1" applyProtection="1">
      <alignment vertical="top"/>
      <protection locked="0"/>
    </xf>
    <xf numFmtId="169" fontId="3" fillId="0" borderId="0" xfId="100" applyNumberFormat="1" applyFont="1" applyFill="1" applyBorder="1" applyAlignment="1" applyProtection="1">
      <alignment vertical="top"/>
      <protection locked="0"/>
    </xf>
    <xf numFmtId="0" fontId="6" fillId="0" borderId="0" xfId="100" applyNumberFormat="1" applyFont="1" applyFill="1" applyAlignment="1" applyProtection="1">
      <alignment vertical="top" wrapText="1"/>
      <protection locked="0"/>
    </xf>
    <xf numFmtId="169" fontId="6" fillId="0" borderId="0" xfId="100" applyNumberFormat="1" applyFont="1" applyFill="1" applyBorder="1" applyAlignment="1" applyProtection="1">
      <alignment vertical="top"/>
      <protection locked="0"/>
    </xf>
    <xf numFmtId="172" fontId="11" fillId="0" borderId="0" xfId="100" applyNumberFormat="1" applyFont="1" applyFill="1" applyAlignment="1" applyProtection="1">
      <alignment vertical="top" wrapText="1"/>
      <protection locked="0"/>
    </xf>
    <xf numFmtId="172" fontId="3" fillId="0" borderId="10" xfId="101" applyNumberFormat="1" applyFont="1" applyFill="1" applyBorder="1" applyAlignment="1" applyProtection="1">
      <alignment horizontal="right" vertical="center" wrapText="1"/>
      <protection locked="0"/>
    </xf>
    <xf numFmtId="169" fontId="3" fillId="0" borderId="10" xfId="101" applyNumberFormat="1" applyFont="1" applyFill="1" applyBorder="1" applyAlignment="1" applyProtection="1">
      <alignment horizontal="right" vertical="center" wrapText="1"/>
      <protection locked="0"/>
    </xf>
    <xf numFmtId="169" fontId="3" fillId="0" borderId="10" xfId="100" applyNumberFormat="1" applyFont="1" applyFill="1" applyBorder="1" applyAlignment="1" applyProtection="1">
      <alignment horizontal="left" vertical="center" wrapText="1"/>
      <protection locked="0"/>
    </xf>
    <xf numFmtId="177" fontId="6" fillId="0" borderId="0" xfId="49" applyNumberFormat="1" applyFont="1" applyFill="1" applyBorder="1" applyAlignment="1" applyProtection="1">
      <alignment horizontal="center" vertical="top"/>
      <protection locked="0"/>
    </xf>
    <xf numFmtId="169" fontId="6" fillId="0" borderId="0" xfId="101" applyNumberFormat="1" applyFont="1" applyFill="1" applyBorder="1" applyAlignment="1" applyProtection="1">
      <alignment horizontal="center" vertical="top"/>
      <protection locked="0"/>
    </xf>
    <xf numFmtId="169" fontId="6" fillId="0" borderId="0" xfId="101" applyNumberFormat="1" applyFont="1" applyFill="1" applyBorder="1" applyAlignment="1" applyProtection="1">
      <alignment vertical="top"/>
      <protection locked="0"/>
    </xf>
    <xf numFmtId="0" fontId="83" fillId="0" borderId="0" xfId="100" applyNumberFormat="1" applyFont="1" applyFill="1" applyAlignment="1" applyProtection="1">
      <alignment horizontal="justify" vertical="top" wrapText="1"/>
      <protection locked="0"/>
    </xf>
    <xf numFmtId="0" fontId="6" fillId="0" borderId="0" xfId="100" applyNumberFormat="1" applyFont="1" applyFill="1" applyAlignment="1" applyProtection="1">
      <alignment horizontal="justify" vertical="top" wrapText="1"/>
      <protection locked="0"/>
    </xf>
    <xf numFmtId="177" fontId="3" fillId="0" borderId="12" xfId="49" applyNumberFormat="1" applyFont="1" applyFill="1" applyBorder="1" applyAlignment="1" applyProtection="1">
      <alignment vertical="top"/>
      <protection locked="0"/>
    </xf>
    <xf numFmtId="169" fontId="6" fillId="0" borderId="14" xfId="100" applyNumberFormat="1" applyFont="1" applyFill="1" applyBorder="1" applyAlignment="1" applyProtection="1">
      <alignment vertical="top"/>
      <protection locked="0"/>
    </xf>
    <xf numFmtId="172" fontId="11" fillId="0" borderId="0" xfId="100" applyNumberFormat="1" applyFont="1" applyFill="1" applyAlignment="1" applyProtection="1">
      <alignment horizontal="left" vertical="top" wrapText="1"/>
      <protection locked="0"/>
    </xf>
    <xf numFmtId="177" fontId="11" fillId="0" borderId="0" xfId="49" applyNumberFormat="1" applyFont="1" applyFill="1" applyBorder="1" applyAlignment="1" applyProtection="1">
      <alignment vertical="top"/>
      <protection locked="0"/>
    </xf>
    <xf numFmtId="172" fontId="6" fillId="0" borderId="0" xfId="100" applyNumberFormat="1" applyFont="1" applyFill="1" applyBorder="1" applyAlignment="1" applyProtection="1">
      <alignment vertical="top"/>
      <protection locked="0"/>
    </xf>
    <xf numFmtId="177" fontId="0" fillId="0" borderId="0" xfId="49" applyNumberFormat="1" applyFont="1" applyFill="1" applyBorder="1" applyAlignment="1" applyProtection="1">
      <alignment vertical="top"/>
      <protection locked="0"/>
    </xf>
    <xf numFmtId="177" fontId="6" fillId="0" borderId="0" xfId="49" applyNumberFormat="1" applyFont="1" applyFill="1" applyBorder="1" applyAlignment="1" applyProtection="1">
      <alignment vertical="top"/>
      <protection locked="0"/>
    </xf>
    <xf numFmtId="172" fontId="6" fillId="0" borderId="0" xfId="101" applyNumberFormat="1" applyFont="1" applyFill="1" applyBorder="1" applyAlignment="1" applyProtection="1">
      <alignment vertical="top"/>
      <protection locked="0"/>
    </xf>
    <xf numFmtId="169" fontId="6" fillId="0" borderId="0" xfId="100" applyNumberFormat="1" applyFont="1" applyFill="1" applyBorder="1" applyAlignment="1" applyProtection="1" quotePrefix="1">
      <alignment horizontal="right" vertical="top"/>
      <protection locked="0"/>
    </xf>
    <xf numFmtId="169" fontId="0" fillId="0" borderId="0" xfId="100" applyNumberFormat="1" applyFont="1" applyFill="1" applyBorder="1" applyAlignment="1" applyProtection="1">
      <alignment vertical="top"/>
      <protection locked="0"/>
    </xf>
    <xf numFmtId="169" fontId="6" fillId="0" borderId="0" xfId="100" applyNumberFormat="1" applyFont="1" applyFill="1" applyBorder="1" applyAlignment="1" applyProtection="1">
      <alignment horizontal="right" vertical="top"/>
      <protection locked="0"/>
    </xf>
    <xf numFmtId="171" fontId="6" fillId="0" borderId="0" xfId="108" applyNumberFormat="1" applyFont="1" applyFill="1" applyBorder="1" applyAlignment="1" applyProtection="1">
      <alignment vertical="top"/>
      <protection locked="0"/>
    </xf>
    <xf numFmtId="0" fontId="6" fillId="0" borderId="10" xfId="100" applyNumberFormat="1" applyFont="1" applyFill="1" applyBorder="1" applyAlignment="1" applyProtection="1">
      <alignment horizontal="right" vertical="top"/>
      <protection locked="0"/>
    </xf>
    <xf numFmtId="0" fontId="6" fillId="0" borderId="0" xfId="101" applyNumberFormat="1" applyFont="1" applyFill="1" applyBorder="1" applyAlignment="1" applyProtection="1">
      <alignment horizontal="right" vertical="top"/>
      <protection locked="0"/>
    </xf>
    <xf numFmtId="0" fontId="6" fillId="0" borderId="0" xfId="100" applyNumberFormat="1" applyFont="1" applyFill="1" applyBorder="1" applyAlignment="1" applyProtection="1">
      <alignment horizontal="right" vertical="top"/>
      <protection locked="0"/>
    </xf>
    <xf numFmtId="172" fontId="26" fillId="0" borderId="0" xfId="102" applyNumberFormat="1" applyFont="1" applyFill="1" applyBorder="1" applyAlignment="1" applyProtection="1">
      <alignment vertical="center" wrapText="1"/>
      <protection locked="0"/>
    </xf>
    <xf numFmtId="176" fontId="3" fillId="0" borderId="12" xfId="101" applyNumberFormat="1" applyFont="1" applyFill="1" applyBorder="1" applyAlignment="1" applyProtection="1">
      <alignment vertical="center" shrinkToFit="1"/>
      <protection locked="0"/>
    </xf>
    <xf numFmtId="176" fontId="3" fillId="0" borderId="12" xfId="100" applyNumberFormat="1" applyFont="1" applyFill="1" applyBorder="1" applyAlignment="1" applyProtection="1">
      <alignment vertical="center" shrinkToFit="1"/>
      <protection locked="0"/>
    </xf>
    <xf numFmtId="169" fontId="5" fillId="0" borderId="0" xfId="101" applyNumberFormat="1" applyFont="1" applyFill="1" applyBorder="1" applyAlignment="1" applyProtection="1">
      <alignment vertical="top" shrinkToFit="1"/>
      <protection locked="0"/>
    </xf>
    <xf numFmtId="172" fontId="27" fillId="0" borderId="0" xfId="102" applyNumberFormat="1" applyFont="1" applyFill="1" applyBorder="1" applyAlignment="1" applyProtection="1">
      <alignment vertical="top" wrapText="1"/>
      <protection locked="0"/>
    </xf>
    <xf numFmtId="172" fontId="27" fillId="0" borderId="0" xfId="102" applyNumberFormat="1" applyFont="1" applyFill="1" applyBorder="1" applyAlignment="1" applyProtection="1">
      <alignment horizontal="left" vertical="top" wrapText="1"/>
      <protection locked="0"/>
    </xf>
    <xf numFmtId="172" fontId="27" fillId="0" borderId="0" xfId="102" applyNumberFormat="1" applyFont="1" applyFill="1" applyBorder="1" applyAlignment="1" applyProtection="1">
      <alignment horizontal="left" vertical="top" shrinkToFit="1"/>
      <protection locked="0"/>
    </xf>
    <xf numFmtId="172" fontId="26" fillId="0" borderId="0" xfId="102" applyNumberFormat="1" applyFont="1" applyFill="1" applyBorder="1" applyAlignment="1" applyProtection="1">
      <alignment horizontal="left" vertical="center" wrapText="1"/>
      <protection locked="0"/>
    </xf>
    <xf numFmtId="172" fontId="26" fillId="0" borderId="0" xfId="102" applyNumberFormat="1" applyFont="1" applyFill="1" applyBorder="1" applyAlignment="1" applyProtection="1">
      <alignment horizontal="left" vertical="center" shrinkToFit="1"/>
      <protection locked="0"/>
    </xf>
    <xf numFmtId="176" fontId="3" fillId="0" borderId="0" xfId="101" applyNumberFormat="1" applyFont="1" applyFill="1" applyBorder="1" applyAlignment="1" applyProtection="1">
      <alignment vertical="center" shrinkToFit="1"/>
      <protection locked="0"/>
    </xf>
    <xf numFmtId="172" fontId="6" fillId="0" borderId="0" xfId="101" applyNumberFormat="1" applyFont="1" applyFill="1" applyBorder="1" applyAlignment="1" applyProtection="1">
      <alignment vertical="top" wrapText="1"/>
      <protection locked="0"/>
    </xf>
    <xf numFmtId="172" fontId="3" fillId="0" borderId="0" xfId="101" applyNumberFormat="1" applyFont="1" applyFill="1" applyBorder="1" applyAlignment="1" applyProtection="1">
      <alignment horizontal="center" vertical="center" wrapText="1"/>
      <protection locked="0"/>
    </xf>
    <xf numFmtId="169" fontId="3" fillId="0" borderId="0" xfId="101" applyNumberFormat="1" applyFont="1" applyFill="1" applyBorder="1" applyAlignment="1" applyProtection="1">
      <alignment horizontal="center" vertical="center" wrapText="1"/>
      <protection locked="0"/>
    </xf>
    <xf numFmtId="176" fontId="3" fillId="0" borderId="0" xfId="100" applyNumberFormat="1" applyFont="1" applyFill="1" applyBorder="1" applyAlignment="1" applyProtection="1">
      <alignment vertical="center" shrinkToFit="1"/>
      <protection locked="0"/>
    </xf>
    <xf numFmtId="172" fontId="3" fillId="0" borderId="10" xfId="101" applyNumberFormat="1" applyFont="1" applyFill="1" applyBorder="1" applyAlignment="1" applyProtection="1">
      <alignment horizontal="right" wrapText="1"/>
      <protection locked="0"/>
    </xf>
    <xf numFmtId="169" fontId="3" fillId="0" borderId="10" xfId="101" applyNumberFormat="1" applyFont="1" applyFill="1" applyBorder="1" applyAlignment="1" applyProtection="1">
      <alignment horizontal="right" wrapText="1"/>
      <protection locked="0"/>
    </xf>
    <xf numFmtId="169" fontId="3" fillId="0" borderId="10" xfId="100" applyNumberFormat="1" applyFont="1" applyFill="1" applyBorder="1" applyAlignment="1" applyProtection="1">
      <alignment horizontal="right" wrapText="1"/>
      <protection locked="0"/>
    </xf>
    <xf numFmtId="0" fontId="3" fillId="0" borderId="0" xfId="101" applyNumberFormat="1" applyFont="1" applyFill="1" applyBorder="1" applyAlignment="1" applyProtection="1">
      <alignment horizontal="right" vertical="top" wrapText="1"/>
      <protection locked="0"/>
    </xf>
    <xf numFmtId="0" fontId="3" fillId="0" borderId="11" xfId="101" applyNumberFormat="1" applyFont="1" applyFill="1" applyBorder="1" applyAlignment="1" applyProtection="1">
      <alignment horizontal="right" vertical="center" wrapText="1"/>
      <protection locked="0"/>
    </xf>
    <xf numFmtId="0" fontId="3" fillId="0" borderId="11" xfId="101" applyNumberFormat="1" applyFont="1" applyFill="1" applyBorder="1" applyAlignment="1" applyProtection="1">
      <alignment horizontal="right" vertical="top" wrapText="1"/>
      <protection locked="0"/>
    </xf>
    <xf numFmtId="49" fontId="25" fillId="34" borderId="0" xfId="101" applyNumberFormat="1" applyFont="1" applyFill="1" applyBorder="1" applyAlignment="1" applyProtection="1">
      <alignment horizontal="center" vertical="top" wrapText="1"/>
      <protection locked="0"/>
    </xf>
    <xf numFmtId="49" fontId="25" fillId="34" borderId="0" xfId="100" applyNumberFormat="1" applyFont="1" applyFill="1" applyBorder="1" applyAlignment="1" applyProtection="1">
      <alignment horizontal="center" vertical="top" wrapText="1"/>
      <protection locked="0"/>
    </xf>
    <xf numFmtId="0" fontId="6" fillId="0" borderId="0" xfId="101" applyNumberFormat="1" applyFont="1" applyFill="1" applyBorder="1" applyAlignment="1" applyProtection="1">
      <alignment horizontal="justify" vertical="top" wrapText="1"/>
      <protection locked="0"/>
    </xf>
    <xf numFmtId="169" fontId="3" fillId="0" borderId="12" xfId="101" applyNumberFormat="1" applyFont="1" applyFill="1" applyBorder="1" applyAlignment="1" applyProtection="1">
      <alignment vertical="top"/>
      <protection locked="0"/>
    </xf>
    <xf numFmtId="169" fontId="3" fillId="0" borderId="12" xfId="101" applyNumberFormat="1" applyFont="1" applyFill="1" applyBorder="1" applyAlignment="1" applyProtection="1">
      <alignment vertical="top" shrinkToFit="1"/>
      <protection locked="0"/>
    </xf>
    <xf numFmtId="169" fontId="3" fillId="0" borderId="12" xfId="100" applyNumberFormat="1" applyFont="1" applyFill="1" applyBorder="1" applyAlignment="1" applyProtection="1">
      <alignment vertical="top" shrinkToFit="1"/>
      <protection locked="0"/>
    </xf>
    <xf numFmtId="169" fontId="6" fillId="0" borderId="0" xfId="101" applyNumberFormat="1" applyFont="1" applyFill="1" applyBorder="1" applyAlignment="1" applyProtection="1">
      <alignment vertical="top" shrinkToFit="1"/>
      <protection locked="0"/>
    </xf>
    <xf numFmtId="169" fontId="6" fillId="0" borderId="0" xfId="100" applyNumberFormat="1" applyFont="1" applyFill="1" applyBorder="1" applyAlignment="1" applyProtection="1">
      <alignment vertical="top" shrinkToFit="1"/>
      <protection locked="0"/>
    </xf>
    <xf numFmtId="172" fontId="6" fillId="0" borderId="10" xfId="101" applyNumberFormat="1" applyFont="1" applyFill="1" applyBorder="1" applyAlignment="1" applyProtection="1">
      <alignment horizontal="right" wrapText="1"/>
      <protection locked="0"/>
    </xf>
    <xf numFmtId="169" fontId="6" fillId="0" borderId="10" xfId="101" applyNumberFormat="1" applyFont="1" applyFill="1" applyBorder="1" applyAlignment="1" applyProtection="1">
      <alignment horizontal="right" wrapText="1"/>
      <protection locked="0"/>
    </xf>
    <xf numFmtId="169" fontId="6" fillId="0" borderId="10" xfId="100" applyNumberFormat="1" applyFont="1" applyFill="1" applyBorder="1" applyAlignment="1" applyProtection="1">
      <alignment horizontal="right"/>
      <protection locked="0"/>
    </xf>
    <xf numFmtId="172" fontId="6" fillId="0" borderId="11" xfId="101" applyNumberFormat="1" applyFont="1" applyFill="1" applyBorder="1" applyAlignment="1" applyProtection="1">
      <alignment horizontal="center" vertical="center"/>
      <protection locked="0"/>
    </xf>
    <xf numFmtId="0" fontId="6" fillId="0" borderId="0" xfId="101" applyNumberFormat="1" applyFont="1" applyFill="1" applyAlignment="1" applyProtection="1">
      <alignment horizontal="justify" vertical="top" wrapText="1"/>
      <protection locked="0"/>
    </xf>
    <xf numFmtId="169" fontId="11" fillId="0" borderId="0" xfId="100" applyNumberFormat="1" applyFont="1" applyFill="1" applyBorder="1" applyAlignment="1" applyProtection="1">
      <alignment horizontal="center" vertical="top"/>
      <protection locked="0"/>
    </xf>
    <xf numFmtId="172" fontId="6" fillId="0" borderId="0" xfId="101" applyNumberFormat="1" applyFont="1" applyFill="1" applyBorder="1" applyAlignment="1" applyProtection="1">
      <alignment horizontal="left"/>
      <protection locked="0"/>
    </xf>
    <xf numFmtId="172" fontId="3" fillId="0" borderId="0" xfId="101" applyNumberFormat="1" applyFont="1" applyFill="1" applyBorder="1" applyAlignment="1" applyProtection="1">
      <alignment horizontal="center" vertical="top"/>
      <protection locked="0"/>
    </xf>
    <xf numFmtId="172" fontId="3" fillId="0" borderId="0" xfId="0" applyFont="1" applyBorder="1" applyAlignment="1" applyProtection="1">
      <alignment horizontal="center" vertical="top"/>
      <protection locked="0"/>
    </xf>
    <xf numFmtId="172" fontId="6" fillId="0" borderId="10" xfId="100" applyNumberFormat="1" applyFont="1" applyFill="1" applyBorder="1" applyAlignment="1" applyProtection="1">
      <alignment horizontal="right"/>
      <protection locked="0"/>
    </xf>
    <xf numFmtId="176" fontId="6" fillId="0" borderId="10" xfId="100" applyNumberFormat="1" applyFont="1" applyFill="1" applyBorder="1" applyAlignment="1" applyProtection="1">
      <alignment vertical="top"/>
      <protection locked="0"/>
    </xf>
    <xf numFmtId="176" fontId="11" fillId="0" borderId="0" xfId="100" applyNumberFormat="1" applyFont="1" applyFill="1" applyBorder="1" applyAlignment="1" applyProtection="1">
      <alignment vertical="top"/>
      <protection locked="0"/>
    </xf>
    <xf numFmtId="0" fontId="83" fillId="0" borderId="0" xfId="101" applyNumberFormat="1" applyFont="1" applyFill="1" applyAlignment="1" applyProtection="1">
      <alignment horizontal="justify" vertical="top" wrapText="1"/>
      <protection locked="0"/>
    </xf>
    <xf numFmtId="49" fontId="6" fillId="0" borderId="0" xfId="101" applyNumberFormat="1" applyFont="1" applyFill="1" applyBorder="1" applyAlignment="1" applyProtection="1" quotePrefix="1">
      <alignment horizontal="justify" vertical="top" wrapText="1"/>
      <protection locked="0"/>
    </xf>
    <xf numFmtId="49" fontId="6" fillId="0" borderId="0" xfId="101" applyNumberFormat="1" applyFont="1" applyFill="1" applyBorder="1" applyAlignment="1" applyProtection="1">
      <alignment horizontal="justify" vertical="top" wrapText="1"/>
      <protection locked="0"/>
    </xf>
    <xf numFmtId="11" fontId="6" fillId="0" borderId="0" xfId="101" applyNumberFormat="1" applyFont="1" applyFill="1" applyAlignment="1" applyProtection="1">
      <alignment horizontal="left" vertical="top" wrapText="1"/>
      <protection locked="0"/>
    </xf>
    <xf numFmtId="169" fontId="6" fillId="0" borderId="10" xfId="100" applyNumberFormat="1" applyFont="1" applyFill="1" applyBorder="1" applyAlignment="1" applyProtection="1" quotePrefix="1">
      <alignment horizontal="right" vertical="top"/>
      <protection locked="0"/>
    </xf>
    <xf numFmtId="172" fontId="6" fillId="0" borderId="11" xfId="101" applyNumberFormat="1" applyFont="1" applyFill="1" applyBorder="1" applyAlignment="1" applyProtection="1">
      <alignment horizontal="left" vertical="top"/>
      <protection locked="0"/>
    </xf>
    <xf numFmtId="9" fontId="6" fillId="0" borderId="0" xfId="101" applyNumberFormat="1" applyFont="1" applyFill="1" applyBorder="1" applyAlignment="1" applyProtection="1">
      <alignment horizontal="center" vertical="top"/>
      <protection locked="0"/>
    </xf>
    <xf numFmtId="169" fontId="6" fillId="0" borderId="0" xfId="101" applyNumberFormat="1" applyFont="1" applyFill="1" applyBorder="1" applyAlignment="1" applyProtection="1">
      <alignment horizontal="left" vertical="top"/>
      <protection locked="0"/>
    </xf>
    <xf numFmtId="172" fontId="6" fillId="0" borderId="0" xfId="101" applyNumberFormat="1" applyFont="1" applyFill="1" applyBorder="1" applyAlignment="1" applyProtection="1">
      <alignment horizontal="left" vertical="top"/>
      <protection locked="0"/>
    </xf>
    <xf numFmtId="172" fontId="6" fillId="0" borderId="10" xfId="101" applyNumberFormat="1" applyFont="1" applyFill="1" applyBorder="1" applyAlignment="1" applyProtection="1">
      <alignment horizontal="left" wrapText="1"/>
      <protection locked="0"/>
    </xf>
    <xf numFmtId="172" fontId="6" fillId="0" borderId="10" xfId="101" applyNumberFormat="1" applyFont="1" applyFill="1" applyBorder="1" applyAlignment="1" applyProtection="1">
      <alignment horizontal="center" wrapText="1"/>
      <protection locked="0"/>
    </xf>
    <xf numFmtId="169" fontId="6" fillId="0" borderId="10" xfId="101" applyNumberFormat="1" applyFont="1" applyFill="1" applyBorder="1" applyAlignment="1" applyProtection="1">
      <alignment horizontal="center" wrapText="1"/>
      <protection locked="0"/>
    </xf>
    <xf numFmtId="169" fontId="6" fillId="0" borderId="10" xfId="101" applyNumberFormat="1" applyFont="1" applyFill="1" applyBorder="1" applyAlignment="1" applyProtection="1">
      <alignment horizontal="left" wrapText="1"/>
      <protection locked="0"/>
    </xf>
    <xf numFmtId="172" fontId="6" fillId="0" borderId="0" xfId="101" applyNumberFormat="1" applyFont="1" applyFill="1" applyBorder="1" applyAlignment="1" applyProtection="1">
      <alignment horizontal="left" vertical="top" wrapText="1"/>
      <protection locked="0"/>
    </xf>
    <xf numFmtId="169" fontId="6" fillId="0" borderId="0" xfId="101" applyNumberFormat="1" applyFont="1" applyFill="1" applyBorder="1" applyAlignment="1" applyProtection="1">
      <alignment horizontal="left" vertical="top" wrapText="1"/>
      <protection locked="0"/>
    </xf>
    <xf numFmtId="172" fontId="6" fillId="0" borderId="11" xfId="101" applyNumberFormat="1" applyFont="1" applyFill="1" applyBorder="1" applyAlignment="1" applyProtection="1">
      <alignment horizontal="left" vertical="top" wrapText="1"/>
      <protection locked="0"/>
    </xf>
    <xf numFmtId="176" fontId="6" fillId="0" borderId="0" xfId="100" applyNumberFormat="1" applyFont="1" applyFill="1" applyBorder="1" applyAlignment="1" applyProtection="1">
      <alignment vertical="top"/>
      <protection locked="0"/>
    </xf>
    <xf numFmtId="176" fontId="5" fillId="0" borderId="0" xfId="101" applyNumberFormat="1" applyFont="1" applyFill="1" applyBorder="1" applyAlignment="1" applyProtection="1">
      <alignment vertical="top" shrinkToFit="1"/>
      <protection locked="0"/>
    </xf>
    <xf numFmtId="176" fontId="5" fillId="0" borderId="0" xfId="100" applyNumberFormat="1" applyFont="1" applyBorder="1" applyAlignment="1" applyProtection="1">
      <alignment vertical="top"/>
      <protection locked="0"/>
    </xf>
    <xf numFmtId="176" fontId="5" fillId="0" borderId="12" xfId="101" applyNumberFormat="1" applyFont="1" applyFill="1" applyBorder="1" applyAlignment="1" applyProtection="1">
      <alignment vertical="top" shrinkToFit="1"/>
      <protection locked="0"/>
    </xf>
    <xf numFmtId="176" fontId="4" fillId="0" borderId="12" xfId="100" applyNumberFormat="1" applyFont="1" applyBorder="1" applyAlignment="1" applyProtection="1">
      <alignment vertical="top"/>
      <protection locked="0"/>
    </xf>
    <xf numFmtId="176" fontId="29" fillId="0" borderId="0" xfId="101" applyNumberFormat="1" applyFont="1" applyFill="1" applyBorder="1" applyAlignment="1" applyProtection="1">
      <alignment vertical="top" shrinkToFit="1"/>
      <protection locked="0"/>
    </xf>
    <xf numFmtId="176" fontId="29" fillId="0" borderId="0" xfId="100" applyNumberFormat="1" applyFont="1" applyBorder="1" applyAlignment="1" applyProtection="1">
      <alignment vertical="top"/>
      <protection locked="0"/>
    </xf>
    <xf numFmtId="176" fontId="4" fillId="0" borderId="12" xfId="101" applyNumberFormat="1" applyFont="1" applyFill="1" applyBorder="1" applyAlignment="1" applyProtection="1">
      <alignment vertical="top" shrinkToFit="1"/>
      <protection locked="0"/>
    </xf>
    <xf numFmtId="172" fontId="11" fillId="0" borderId="0" xfId="101" applyNumberFormat="1" applyFont="1" applyFill="1" applyAlignment="1" applyProtection="1" quotePrefix="1">
      <alignment horizontal="left" vertical="top" wrapText="1"/>
      <protection locked="0"/>
    </xf>
    <xf numFmtId="0" fontId="28" fillId="0" borderId="0" xfId="102" applyNumberFormat="1" applyFont="1" applyFill="1" applyBorder="1" applyAlignment="1" applyProtection="1" quotePrefix="1">
      <alignment horizontal="left" vertical="top" wrapText="1"/>
      <protection locked="0"/>
    </xf>
    <xf numFmtId="176" fontId="4" fillId="0" borderId="0" xfId="101" applyNumberFormat="1" applyFont="1" applyFill="1" applyBorder="1" applyAlignment="1" applyProtection="1">
      <alignment vertical="top" shrinkToFit="1"/>
      <protection locked="0"/>
    </xf>
    <xf numFmtId="176" fontId="4" fillId="0" borderId="0" xfId="100" applyNumberFormat="1" applyFont="1" applyBorder="1" applyAlignment="1" applyProtection="1">
      <alignment vertical="top"/>
      <protection locked="0"/>
    </xf>
    <xf numFmtId="172" fontId="3" fillId="0" borderId="11" xfId="101" applyNumberFormat="1" applyFont="1" applyFill="1" applyBorder="1" applyAlignment="1" applyProtection="1">
      <alignment horizontal="right" vertical="top"/>
      <protection locked="0"/>
    </xf>
    <xf numFmtId="49" fontId="85" fillId="0" borderId="0" xfId="100" applyNumberFormat="1" applyFont="1" applyFill="1" applyAlignment="1" applyProtection="1">
      <alignment horizontal="justify" vertical="top" wrapText="1"/>
      <protection locked="0"/>
    </xf>
    <xf numFmtId="172" fontId="3" fillId="0" borderId="10" xfId="101" applyNumberFormat="1" applyFont="1" applyFill="1" applyBorder="1" applyAlignment="1" applyProtection="1">
      <alignment horizontal="right" vertical="top"/>
      <protection locked="0"/>
    </xf>
    <xf numFmtId="169" fontId="3" fillId="0" borderId="10" xfId="100" applyNumberFormat="1" applyFont="1" applyFill="1" applyBorder="1" applyAlignment="1" applyProtection="1">
      <alignment horizontal="right" vertical="top"/>
      <protection locked="0"/>
    </xf>
    <xf numFmtId="172" fontId="26" fillId="0" borderId="0" xfId="102" applyNumberFormat="1" applyFont="1" applyFill="1" applyBorder="1" applyAlignment="1" applyProtection="1">
      <alignment vertical="top" wrapText="1"/>
      <protection locked="0"/>
    </xf>
    <xf numFmtId="176" fontId="84" fillId="0" borderId="0" xfId="101" applyNumberFormat="1" applyFont="1" applyFill="1" applyBorder="1" applyAlignment="1" applyProtection="1">
      <alignment vertical="top" shrinkToFit="1"/>
      <protection locked="0"/>
    </xf>
    <xf numFmtId="172" fontId="81" fillId="35" borderId="0" xfId="101" applyNumberFormat="1" applyFont="1" applyFill="1" applyBorder="1" applyAlignment="1" applyProtection="1">
      <alignment vertical="center"/>
      <protection locked="0"/>
    </xf>
    <xf numFmtId="176" fontId="6" fillId="0" borderId="13" xfId="101" applyNumberFormat="1" applyFont="1" applyFill="1" applyBorder="1" applyAlignment="1" applyProtection="1">
      <alignment vertical="center" shrinkToFit="1"/>
      <protection locked="0"/>
    </xf>
    <xf numFmtId="176" fontId="6" fillId="0" borderId="10" xfId="101" applyNumberFormat="1" applyFont="1" applyFill="1" applyBorder="1" applyAlignment="1" applyProtection="1">
      <alignment vertical="top" shrinkToFit="1"/>
      <protection locked="0"/>
    </xf>
    <xf numFmtId="172" fontId="28" fillId="0" borderId="0" xfId="102" applyNumberFormat="1" applyFont="1" applyFill="1" applyBorder="1" applyAlignment="1" applyProtection="1">
      <alignment vertical="top" wrapText="1"/>
      <protection locked="0"/>
    </xf>
    <xf numFmtId="176" fontId="88" fillId="35" borderId="0" xfId="101" applyNumberFormat="1" applyFont="1" applyFill="1" applyBorder="1" applyAlignment="1" applyProtection="1">
      <alignment vertical="top" shrinkToFit="1"/>
      <protection locked="0"/>
    </xf>
    <xf numFmtId="176" fontId="11" fillId="0" borderId="10" xfId="101" applyNumberFormat="1" applyFont="1" applyFill="1" applyBorder="1" applyAlignment="1" applyProtection="1">
      <alignment vertical="top" shrinkToFit="1"/>
      <protection locked="0"/>
    </xf>
    <xf numFmtId="176" fontId="84" fillId="35" borderId="0" xfId="101" applyNumberFormat="1" applyFont="1" applyFill="1" applyBorder="1" applyAlignment="1" applyProtection="1">
      <alignment vertical="top" shrinkToFit="1"/>
      <protection locked="0"/>
    </xf>
    <xf numFmtId="176" fontId="8" fillId="0" borderId="0" xfId="100" applyNumberFormat="1" applyFont="1" applyFill="1" applyBorder="1" applyAlignment="1" applyProtection="1">
      <alignment vertical="top" shrinkToFit="1"/>
      <protection locked="0"/>
    </xf>
    <xf numFmtId="172" fontId="11" fillId="0" borderId="0" xfId="102" applyNumberFormat="1" applyFont="1" applyFill="1" applyBorder="1" applyAlignment="1" applyProtection="1" quotePrefix="1">
      <alignment horizontal="left" vertical="top" wrapText="1"/>
      <protection locked="0"/>
    </xf>
    <xf numFmtId="172" fontId="11" fillId="0" borderId="0" xfId="102" applyNumberFormat="1" applyFont="1" applyFill="1" applyBorder="1" applyAlignment="1" applyProtection="1" quotePrefix="1">
      <alignment vertical="top" wrapText="1"/>
      <protection locked="0"/>
    </xf>
    <xf numFmtId="176" fontId="3" fillId="0" borderId="0" xfId="101" applyNumberFormat="1" applyFont="1" applyFill="1" applyBorder="1" applyAlignment="1" applyProtection="1">
      <alignment vertical="top" shrinkToFit="1"/>
      <protection locked="0"/>
    </xf>
    <xf numFmtId="172" fontId="28" fillId="0" borderId="0" xfId="102" applyNumberFormat="1" applyFont="1" applyFill="1" applyAlignment="1" applyProtection="1">
      <alignment vertical="top" wrapText="1"/>
      <protection locked="0"/>
    </xf>
    <xf numFmtId="172" fontId="27" fillId="0" borderId="0" xfId="102" applyNumberFormat="1" applyFont="1" applyFill="1" applyAlignment="1" applyProtection="1">
      <alignment vertical="top" wrapText="1"/>
      <protection locked="0"/>
    </xf>
    <xf numFmtId="172" fontId="81" fillId="35" borderId="0" xfId="101" applyNumberFormat="1" applyFont="1" applyFill="1" applyBorder="1" applyAlignment="1" applyProtection="1">
      <alignment vertical="top"/>
      <protection locked="0"/>
    </xf>
    <xf numFmtId="172" fontId="84" fillId="35" borderId="0" xfId="101" applyNumberFormat="1" applyFont="1" applyFill="1" applyBorder="1" applyAlignment="1" applyProtection="1">
      <alignment horizontal="right" wrapText="1"/>
      <protection locked="0"/>
    </xf>
    <xf numFmtId="172" fontId="3" fillId="0" borderId="0" xfId="101" applyNumberFormat="1" applyFont="1" applyFill="1" applyBorder="1" applyAlignment="1" applyProtection="1">
      <alignment horizontal="left" vertical="center" wrapText="1"/>
      <protection locked="0"/>
    </xf>
    <xf numFmtId="172" fontId="84" fillId="35" borderId="0" xfId="101" applyNumberFormat="1" applyFont="1" applyFill="1" applyBorder="1" applyAlignment="1" applyProtection="1">
      <alignment horizontal="right" vertical="center"/>
      <protection locked="0"/>
    </xf>
    <xf numFmtId="172" fontId="3" fillId="0" borderId="11" xfId="101" applyNumberFormat="1" applyFont="1" applyFill="1" applyBorder="1" applyAlignment="1" applyProtection="1">
      <alignment horizontal="right" vertical="center"/>
      <protection locked="0"/>
    </xf>
    <xf numFmtId="2" fontId="6" fillId="0" borderId="0" xfId="101" applyNumberFormat="1" applyFont="1" applyFill="1" applyAlignment="1" applyProtection="1">
      <alignment vertical="justify" wrapText="1"/>
      <protection locked="0"/>
    </xf>
    <xf numFmtId="172" fontId="6" fillId="0" borderId="0" xfId="101" applyNumberFormat="1" applyFont="1" applyFill="1" applyAlignment="1" applyProtection="1">
      <alignment vertical="top" wrapText="1"/>
      <protection locked="0"/>
    </xf>
    <xf numFmtId="49" fontId="25" fillId="34" borderId="0" xfId="101" applyNumberFormat="1" applyFont="1" applyFill="1" applyBorder="1" applyAlignment="1" applyProtection="1">
      <alignment horizontal="center" vertical="center" wrapText="1"/>
      <protection locked="0"/>
    </xf>
    <xf numFmtId="49" fontId="25" fillId="34" borderId="0" xfId="100" applyNumberFormat="1" applyFont="1" applyFill="1" applyBorder="1" applyAlignment="1" applyProtection="1">
      <alignment horizontal="center" vertical="center" wrapText="1"/>
      <protection locked="0"/>
    </xf>
    <xf numFmtId="176" fontId="6" fillId="0" borderId="12" xfId="101" applyNumberFormat="1" applyFont="1" applyFill="1" applyBorder="1" applyAlignment="1" applyProtection="1">
      <alignment vertical="top" shrinkToFit="1"/>
      <protection locked="0"/>
    </xf>
    <xf numFmtId="176" fontId="6" fillId="0" borderId="12" xfId="100" applyNumberFormat="1" applyFont="1" applyFill="1" applyBorder="1" applyAlignment="1" applyProtection="1">
      <alignment vertical="top" shrinkToFit="1"/>
      <protection locked="0"/>
    </xf>
    <xf numFmtId="172" fontId="26" fillId="0" borderId="0" xfId="102" applyNumberFormat="1" applyFont="1" applyFill="1" applyBorder="1" applyAlignment="1" applyProtection="1">
      <alignment wrapText="1"/>
      <protection locked="0"/>
    </xf>
    <xf numFmtId="172" fontId="28" fillId="0" borderId="0" xfId="102" applyNumberFormat="1" applyFont="1" applyFill="1" applyAlignment="1" applyProtection="1" quotePrefix="1">
      <alignment vertical="top" wrapText="1"/>
      <protection locked="0"/>
    </xf>
    <xf numFmtId="176" fontId="8" fillId="0" borderId="10" xfId="100" applyNumberFormat="1" applyFont="1" applyFill="1" applyBorder="1" applyAlignment="1" applyProtection="1">
      <alignment vertical="top" shrinkToFit="1"/>
      <protection locked="0"/>
    </xf>
    <xf numFmtId="172" fontId="3" fillId="0" borderId="0" xfId="102" applyNumberFormat="1" applyFont="1" applyFill="1" applyBorder="1" applyAlignment="1" applyProtection="1">
      <alignment vertical="top" wrapText="1"/>
      <protection locked="0"/>
    </xf>
    <xf numFmtId="172" fontId="6" fillId="0" borderId="0" xfId="102" applyNumberFormat="1" applyFont="1" applyFill="1" applyAlignment="1" applyProtection="1">
      <alignment vertical="top" wrapText="1"/>
      <protection locked="0"/>
    </xf>
    <xf numFmtId="176" fontId="3" fillId="0" borderId="0" xfId="101" applyNumberFormat="1" applyFont="1" applyFill="1" applyAlignment="1" applyProtection="1">
      <alignment vertical="top" shrinkToFit="1"/>
      <protection locked="0"/>
    </xf>
    <xf numFmtId="172" fontId="26" fillId="0" borderId="0" xfId="102" applyNumberFormat="1" applyFont="1" applyFill="1" applyAlignment="1" applyProtection="1">
      <alignment vertical="top" wrapText="1"/>
      <protection locked="0"/>
    </xf>
    <xf numFmtId="172" fontId="3" fillId="0" borderId="11" xfId="101" applyNumberFormat="1" applyFont="1" applyFill="1" applyBorder="1" applyAlignment="1" applyProtection="1">
      <alignment horizontal="right"/>
      <protection locked="0"/>
    </xf>
    <xf numFmtId="169" fontId="6" fillId="0" borderId="14" xfId="100" applyNumberFormat="1" applyFont="1" applyFill="1" applyBorder="1" applyAlignment="1" applyProtection="1">
      <alignment horizontal="right" vertical="top"/>
      <protection locked="0"/>
    </xf>
    <xf numFmtId="0" fontId="26" fillId="0" borderId="0" xfId="102" applyNumberFormat="1" applyFont="1" applyFill="1" applyBorder="1" applyAlignment="1" applyProtection="1">
      <alignment vertical="top" wrapText="1"/>
      <protection locked="0"/>
    </xf>
    <xf numFmtId="0" fontId="26" fillId="0" borderId="0" xfId="102" applyNumberFormat="1" applyFont="1" applyFill="1" applyBorder="1" applyAlignment="1" applyProtection="1">
      <alignment wrapText="1"/>
      <protection locked="0"/>
    </xf>
    <xf numFmtId="0" fontId="3" fillId="0" borderId="0" xfId="102" applyNumberFormat="1" applyFont="1" applyFill="1" applyBorder="1" applyAlignment="1" applyProtection="1">
      <alignment vertical="top" wrapText="1"/>
      <protection locked="0"/>
    </xf>
    <xf numFmtId="0" fontId="6" fillId="0" borderId="0" xfId="102" applyNumberFormat="1" applyFont="1" applyFill="1" applyAlignment="1" applyProtection="1">
      <alignment vertical="top" wrapText="1"/>
      <protection locked="0"/>
    </xf>
    <xf numFmtId="0" fontId="26" fillId="0" borderId="0" xfId="102" applyNumberFormat="1" applyFont="1" applyFill="1" applyAlignment="1" applyProtection="1">
      <alignment vertical="top" wrapText="1"/>
      <protection locked="0"/>
    </xf>
    <xf numFmtId="0" fontId="3" fillId="0" borderId="0" xfId="101" applyNumberFormat="1" applyFont="1" applyFill="1" applyBorder="1" applyAlignment="1" applyProtection="1">
      <alignment horizontal="left" vertical="center" wrapText="1"/>
      <protection locked="0"/>
    </xf>
    <xf numFmtId="172" fontId="6" fillId="0" borderId="11" xfId="101" applyNumberFormat="1" applyFont="1" applyFill="1" applyBorder="1" applyAlignment="1" applyProtection="1">
      <alignment horizontal="right" wrapText="1"/>
      <protection locked="0"/>
    </xf>
    <xf numFmtId="172" fontId="83" fillId="0" borderId="0" xfId="101" applyNumberFormat="1" applyFont="1" applyFill="1" applyAlignment="1" applyProtection="1">
      <alignment horizontal="justify" vertical="center" wrapText="1"/>
      <protection locked="0"/>
    </xf>
    <xf numFmtId="176" fontId="6" fillId="0" borderId="14" xfId="100" applyNumberFormat="1" applyFont="1" applyFill="1" applyBorder="1" applyAlignment="1" applyProtection="1">
      <alignment vertical="top"/>
      <protection locked="0"/>
    </xf>
    <xf numFmtId="176" fontId="6" fillId="0" borderId="15" xfId="100" applyNumberFormat="1" applyFont="1" applyFill="1" applyBorder="1" applyAlignment="1" applyProtection="1">
      <alignment vertical="top"/>
      <protection locked="0"/>
    </xf>
    <xf numFmtId="172" fontId="6" fillId="0" borderId="0" xfId="101" applyNumberFormat="1" applyFont="1" applyFill="1" applyAlignment="1" applyProtection="1">
      <alignment horizontal="justify" vertical="top" wrapText="1"/>
      <protection locked="0"/>
    </xf>
    <xf numFmtId="169" fontId="6" fillId="0" borderId="0" xfId="100" applyNumberFormat="1" applyFont="1" applyFill="1" applyBorder="1" applyAlignment="1" applyProtection="1" quotePrefix="1">
      <alignment horizontal="center" vertical="top"/>
      <protection locked="0"/>
    </xf>
    <xf numFmtId="169" fontId="3" fillId="0" borderId="0" xfId="100" applyNumberFormat="1" applyFont="1" applyFill="1" applyBorder="1" applyAlignment="1" applyProtection="1">
      <alignment horizontal="right" vertical="top"/>
      <protection locked="0"/>
    </xf>
    <xf numFmtId="0" fontId="6" fillId="0" borderId="0" xfId="103" applyNumberFormat="1" applyFont="1" applyFill="1" applyBorder="1" applyAlignment="1" applyProtection="1">
      <alignment horizontal="justify" vertical="top"/>
      <protection locked="0"/>
    </xf>
    <xf numFmtId="0" fontId="6" fillId="0" borderId="0" xfId="103" applyNumberFormat="1" applyFont="1" applyFill="1" applyBorder="1" applyAlignment="1" applyProtection="1">
      <alignment vertical="top"/>
      <protection locked="0"/>
    </xf>
    <xf numFmtId="0" fontId="6" fillId="0" borderId="0" xfId="103" applyNumberFormat="1" applyFont="1" applyFill="1" applyBorder="1" applyAlignment="1" applyProtection="1">
      <alignment vertical="top" wrapText="1"/>
      <protection locked="0"/>
    </xf>
    <xf numFmtId="0" fontId="6" fillId="0" borderId="0" xfId="103" applyNumberFormat="1" applyFont="1" applyFill="1" applyBorder="1" applyAlignment="1" applyProtection="1">
      <alignment vertical="top"/>
      <protection locked="0"/>
    </xf>
    <xf numFmtId="0" fontId="6" fillId="0" borderId="0" xfId="103" applyNumberFormat="1" applyFont="1" applyFill="1" applyBorder="1" applyAlignment="1" applyProtection="1">
      <alignment horizontal="justify" vertical="top" wrapText="1"/>
      <protection locked="0"/>
    </xf>
    <xf numFmtId="0" fontId="83" fillId="0" borderId="0" xfId="103" applyNumberFormat="1" applyFont="1" applyFill="1" applyBorder="1" applyAlignment="1" applyProtection="1">
      <alignment horizontal="justify" vertical="top"/>
      <protection locked="0"/>
    </xf>
    <xf numFmtId="0" fontId="6" fillId="0" borderId="0" xfId="103" applyNumberFormat="1" applyFont="1" applyFill="1" applyBorder="1" applyAlignment="1" applyProtection="1">
      <alignment vertical="top" wrapText="1"/>
      <protection locked="0"/>
    </xf>
    <xf numFmtId="0" fontId="6" fillId="0" borderId="11" xfId="103" applyNumberFormat="1" applyFont="1" applyFill="1" applyBorder="1" applyAlignment="1" applyProtection="1">
      <alignment horizontal="justify" vertical="top"/>
      <protection locked="0"/>
    </xf>
    <xf numFmtId="172" fontId="0" fillId="0" borderId="11" xfId="0" applyBorder="1" applyAlignment="1">
      <alignment horizontal="justify" vertical="top"/>
    </xf>
    <xf numFmtId="172" fontId="0" fillId="0" borderId="0" xfId="0" applyBorder="1" applyAlignment="1">
      <alignment horizontal="justify" vertical="top"/>
    </xf>
    <xf numFmtId="0" fontId="83" fillId="0" borderId="0" xfId="103" applyNumberFormat="1" applyFont="1" applyFill="1" applyBorder="1" applyAlignment="1" applyProtection="1">
      <alignment vertical="top"/>
      <protection locked="0"/>
    </xf>
    <xf numFmtId="0" fontId="6" fillId="0" borderId="10" xfId="103" applyNumberFormat="1" applyFont="1" applyFill="1" applyBorder="1" applyAlignment="1" applyProtection="1">
      <alignment horizontal="center" vertical="top"/>
      <protection locked="0"/>
    </xf>
    <xf numFmtId="0" fontId="78" fillId="0" borderId="0" xfId="103" applyNumberFormat="1" applyFont="1" applyFill="1" applyBorder="1" applyAlignment="1" applyProtection="1">
      <alignment horizontal="justify" vertical="top"/>
      <protection locked="0"/>
    </xf>
    <xf numFmtId="0" fontId="6" fillId="0" borderId="0" xfId="103" applyNumberFormat="1" applyFont="1" applyFill="1" applyBorder="1" applyAlignment="1" applyProtection="1">
      <alignment horizontal="right" vertical="top"/>
      <protection locked="0"/>
    </xf>
    <xf numFmtId="0" fontId="6" fillId="0" borderId="0" xfId="103" applyNumberFormat="1" applyFont="1" applyFill="1" applyBorder="1" applyAlignment="1" applyProtection="1" quotePrefix="1">
      <alignment horizontal="right" vertical="top"/>
      <protection locked="0"/>
    </xf>
    <xf numFmtId="0" fontId="11" fillId="0" borderId="0" xfId="103" applyNumberFormat="1" applyFont="1" applyFill="1" applyBorder="1" applyAlignment="1" applyProtection="1">
      <alignment horizontal="justify" vertical="top" wrapText="1"/>
      <protection locked="0"/>
    </xf>
    <xf numFmtId="0" fontId="11" fillId="0" borderId="0" xfId="103" applyNumberFormat="1" applyFont="1" applyFill="1" applyBorder="1" applyAlignment="1" applyProtection="1">
      <alignment vertical="top"/>
      <protection locked="0"/>
    </xf>
    <xf numFmtId="0" fontId="11" fillId="0" borderId="0" xfId="103" applyNumberFormat="1" applyFont="1" applyFill="1" applyBorder="1" applyAlignment="1" applyProtection="1">
      <alignment horizontal="justify" vertical="top"/>
      <protection locked="0"/>
    </xf>
    <xf numFmtId="0" fontId="6" fillId="0" borderId="0" xfId="103" applyNumberFormat="1" applyFont="1" applyFill="1" applyBorder="1" applyAlignment="1" applyProtection="1" quotePrefix="1">
      <alignment horizontal="justify" vertical="top"/>
      <protection locked="0"/>
    </xf>
    <xf numFmtId="0" fontId="3" fillId="0" borderId="0" xfId="103" applyNumberFormat="1" applyFont="1" applyFill="1" applyBorder="1" applyAlignment="1" applyProtection="1">
      <alignment horizontal="justify" vertical="top"/>
      <protection locked="0"/>
    </xf>
    <xf numFmtId="0" fontId="85" fillId="0" borderId="0" xfId="103" applyNumberFormat="1" applyFont="1" applyFill="1" applyBorder="1" applyAlignment="1" applyProtection="1">
      <alignment horizontal="justify" vertical="top"/>
      <protection locked="0"/>
    </xf>
    <xf numFmtId="0" fontId="6" fillId="0" borderId="0" xfId="103" applyNumberFormat="1" applyFont="1" applyFill="1" applyBorder="1" applyAlignment="1" applyProtection="1" quotePrefix="1">
      <alignment horizontal="justify" vertical="top" wrapText="1"/>
      <protection locked="0"/>
    </xf>
    <xf numFmtId="0" fontId="6" fillId="0" borderId="0" xfId="103" applyNumberFormat="1" applyFont="1" applyFill="1" applyBorder="1" applyAlignment="1" applyProtection="1" quotePrefix="1">
      <alignment horizontal="left" vertical="top" wrapText="1"/>
      <protection locked="0"/>
    </xf>
    <xf numFmtId="49" fontId="6" fillId="0" borderId="0" xfId="103" applyNumberFormat="1" applyFont="1" applyFill="1" applyBorder="1" applyAlignment="1" applyProtection="1">
      <alignment vertical="top"/>
      <protection locked="0"/>
    </xf>
    <xf numFmtId="0" fontId="82" fillId="0" borderId="0" xfId="103" applyNumberFormat="1" applyFont="1" applyFill="1" applyBorder="1" applyAlignment="1" applyProtection="1">
      <alignment horizontal="justify" vertical="top"/>
      <protection locked="0"/>
    </xf>
    <xf numFmtId="49" fontId="6" fillId="0" borderId="0" xfId="103" applyNumberFormat="1" applyFont="1" applyFill="1" applyBorder="1" applyAlignment="1" applyProtection="1">
      <alignment horizontal="left" vertical="top" wrapText="1"/>
      <protection locked="0"/>
    </xf>
    <xf numFmtId="0" fontId="3" fillId="0" borderId="0" xfId="103" applyNumberFormat="1" applyFont="1" applyFill="1" applyBorder="1" applyAlignment="1" applyProtection="1">
      <alignment vertical="top"/>
      <protection locked="0"/>
    </xf>
    <xf numFmtId="0" fontId="84" fillId="35" borderId="0" xfId="103" applyNumberFormat="1" applyFont="1" applyFill="1" applyBorder="1" applyAlignment="1" applyProtection="1">
      <alignment vertical="top"/>
      <protection locked="0"/>
    </xf>
    <xf numFmtId="172" fontId="6" fillId="0" borderId="0" xfId="103" applyNumberFormat="1" applyFont="1" applyFill="1" applyBorder="1" applyAlignment="1" applyProtection="1">
      <alignment horizontal="left" vertical="top" wrapText="1"/>
      <protection locked="0"/>
    </xf>
    <xf numFmtId="0" fontId="7" fillId="0" borderId="0" xfId="103" applyNumberFormat="1" applyFont="1" applyFill="1" applyBorder="1" applyAlignment="1" applyProtection="1">
      <alignment horizontal="center" vertical="top"/>
      <protection locked="0"/>
    </xf>
    <xf numFmtId="0" fontId="8" fillId="0" borderId="0" xfId="103" applyNumberFormat="1" applyFont="1" applyFill="1" applyBorder="1" applyAlignment="1" applyProtection="1">
      <alignment horizontal="center" vertical="top"/>
      <protection locked="0"/>
    </xf>
    <xf numFmtId="49" fontId="6" fillId="0" borderId="0" xfId="103" applyNumberFormat="1" applyFont="1" applyFill="1" applyBorder="1" applyAlignment="1" applyProtection="1" quotePrefix="1">
      <alignment horizontal="center" vertical="top"/>
      <protection hidden="1"/>
    </xf>
  </cellXfs>
  <cellStyles count="108">
    <cellStyle name="Normal" xfId="0"/>
    <cellStyle name="0,0&#13;&#10;NA&#13;&#1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AeE­ [0]_INQUIRY ¿µ¾÷AßAø " xfId="40"/>
    <cellStyle name="AeE­_INQUIRY ¿µ¾÷AßAø " xfId="41"/>
    <cellStyle name="AÞ¸¶ [0]_INQUIRY ¿?¾÷AßAø " xfId="42"/>
    <cellStyle name="AÞ¸¶_INQUIRY ¿?¾÷AßAø " xfId="43"/>
    <cellStyle name="Bad" xfId="44"/>
    <cellStyle name="C?AØ_¿?¾÷CoE² " xfId="45"/>
    <cellStyle name="C￥AØ_¿μ¾÷CoE² " xfId="46"/>
    <cellStyle name="Calculation" xfId="47"/>
    <cellStyle name="Check Cell" xfId="48"/>
    <cellStyle name="Comma" xfId="49"/>
    <cellStyle name="Comma [0]" xfId="50"/>
    <cellStyle name="Comma [0] 2" xfId="51"/>
    <cellStyle name="Comma [0] 3" xfId="52"/>
    <cellStyle name="Comma 2" xfId="53"/>
    <cellStyle name="Comma 3" xfId="54"/>
    <cellStyle name="Comma 4" xfId="55"/>
    <cellStyle name="Currency" xfId="56"/>
    <cellStyle name="Currency [0]" xfId="57"/>
    <cellStyle name="Explanatory Text" xfId="58"/>
    <cellStyle name="Good" xfId="59"/>
    <cellStyle name="Heading 1" xfId="60"/>
    <cellStyle name="Heading 2" xfId="61"/>
    <cellStyle name="Heading 3" xfId="62"/>
    <cellStyle name="Heading 4" xfId="63"/>
    <cellStyle name="Hyperlink" xfId="64"/>
    <cellStyle name="Input" xfId="65"/>
    <cellStyle name="Linked Cell" xfId="66"/>
    <cellStyle name="Milliers [0]_      " xfId="67"/>
    <cellStyle name="Milliers_      " xfId="68"/>
    <cellStyle name="Mon?aire [0]_      " xfId="69"/>
    <cellStyle name="Mon?aire_      " xfId="70"/>
    <cellStyle name="Neutral" xfId="71"/>
    <cellStyle name="Normal 10" xfId="72"/>
    <cellStyle name="Normal 12" xfId="73"/>
    <cellStyle name="Normal 13" xfId="74"/>
    <cellStyle name="Normal 14" xfId="75"/>
    <cellStyle name="Normal 15" xfId="76"/>
    <cellStyle name="Normal 16" xfId="77"/>
    <cellStyle name="Normal 17" xfId="78"/>
    <cellStyle name="Normal 2" xfId="79"/>
    <cellStyle name="Normal 21" xfId="80"/>
    <cellStyle name="Normal 22" xfId="81"/>
    <cellStyle name="Normal 23" xfId="82"/>
    <cellStyle name="Normal 24" xfId="83"/>
    <cellStyle name="Normal 25" xfId="84"/>
    <cellStyle name="Normal 26" xfId="85"/>
    <cellStyle name="Normal 27" xfId="86"/>
    <cellStyle name="Normal 3" xfId="87"/>
    <cellStyle name="Normal 36" xfId="88"/>
    <cellStyle name="Normal 4" xfId="89"/>
    <cellStyle name="Normal 42" xfId="90"/>
    <cellStyle name="Normal 44" xfId="91"/>
    <cellStyle name="Normal 45" xfId="92"/>
    <cellStyle name="Normal 46" xfId="93"/>
    <cellStyle name="Normal 47" xfId="94"/>
    <cellStyle name="Normal 5" xfId="95"/>
    <cellStyle name="Normal 6" xfId="96"/>
    <cellStyle name="Normal 7" xfId="97"/>
    <cellStyle name="Normal 8" xfId="98"/>
    <cellStyle name="Normal 9" xfId="99"/>
    <cellStyle name="Normal_Bao cao tai chinh 280405" xfId="100"/>
    <cellStyle name="Normal_Thuyet minh" xfId="101"/>
    <cellStyle name="Normal_Thuyet minh TSCD" xfId="102"/>
    <cellStyle name="Normal_Tong hop bao cao (blank) (version 1)" xfId="103"/>
    <cellStyle name="Note" xfId="104"/>
    <cellStyle name="Œ…‹æØ‚è [0.00]_††††† " xfId="105"/>
    <cellStyle name="Œ…‹æØ‚è_††††† " xfId="106"/>
    <cellStyle name="Output" xfId="107"/>
    <cellStyle name="Percent" xfId="108"/>
    <cellStyle name="Title" xfId="109"/>
    <cellStyle name="Total" xfId="110"/>
    <cellStyle name="Warning Text" xfId="111"/>
    <cellStyle name="백분율_††††† " xfId="112"/>
    <cellStyle name="콤마 [0]_ 비목별 월별기술 " xfId="113"/>
    <cellStyle name="콤마_ 비목별 월별기술 " xfId="114"/>
    <cellStyle name="통화 [0]_††††† " xfId="115"/>
    <cellStyle name="통화_††††† " xfId="116"/>
    <cellStyle name="桁区切り [0.00]_††††† " xfId="117"/>
    <cellStyle name="桁区切り_††††† " xfId="118"/>
    <cellStyle name="標準_††††† " xfId="119"/>
    <cellStyle name="通貨 [0.00]_††††† " xfId="120"/>
    <cellStyle name="通貨_††††† " xfId="121"/>
  </cellStyles>
  <dxfs count="9">
    <dxf>
      <font>
        <color rgb="FFFFFF00"/>
      </font>
      <fill>
        <patternFill>
          <bgColor rgb="FFFF0000"/>
        </patternFill>
      </fill>
    </dxf>
    <dxf>
      <font>
        <color theme="0"/>
      </font>
    </dxf>
    <dxf>
      <font>
        <color indexed="13"/>
      </font>
      <fill>
        <patternFill>
          <bgColor indexed="10"/>
        </patternFill>
      </fill>
    </dxf>
    <dxf>
      <font>
        <color theme="0"/>
      </font>
      <border>
        <top/>
      </border>
    </dxf>
    <dxf>
      <font>
        <color rgb="FFFFFF00"/>
      </font>
      <fill>
        <patternFill>
          <bgColor rgb="FFFF0000"/>
        </patternFill>
      </fill>
    </dxf>
    <dxf>
      <font>
        <color rgb="FFFFFF00"/>
      </font>
      <fill>
        <patternFill>
          <bgColor rgb="FFFF0000"/>
        </patternFill>
      </fill>
      <border/>
    </dxf>
    <dxf>
      <font>
        <color theme="0"/>
      </font>
      <border>
        <top>
          <color rgb="FF000000"/>
        </top>
      </border>
    </dxf>
    <dxf>
      <font>
        <color rgb="FFFFFF00"/>
      </font>
      <fill>
        <patternFill>
          <bgColor rgb="FFFF0000"/>
        </patternFill>
      </fill>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9525</xdr:rowOff>
    </xdr:from>
    <xdr:to>
      <xdr:col>36</xdr:col>
      <xdr:colOff>19050</xdr:colOff>
      <xdr:row>3</xdr:row>
      <xdr:rowOff>9525</xdr:rowOff>
    </xdr:to>
    <xdr:sp>
      <xdr:nvSpPr>
        <xdr:cNvPr id="1" name="Straight Connector 2"/>
        <xdr:cNvSpPr>
          <a:spLocks/>
        </xdr:cNvSpPr>
      </xdr:nvSpPr>
      <xdr:spPr>
        <a:xfrm>
          <a:off x="95250" y="581025"/>
          <a:ext cx="59150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66</xdr:col>
      <xdr:colOff>161925</xdr:colOff>
      <xdr:row>3</xdr:row>
      <xdr:rowOff>9525</xdr:rowOff>
    </xdr:to>
    <xdr:sp>
      <xdr:nvSpPr>
        <xdr:cNvPr id="1" name="Straight Connector 2"/>
        <xdr:cNvSpPr>
          <a:spLocks/>
        </xdr:cNvSpPr>
      </xdr:nvSpPr>
      <xdr:spPr>
        <a:xfrm>
          <a:off x="76200" y="571500"/>
          <a:ext cx="928687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Khach%20hang\Khach%20hang%20KT%202012\noi%20that%20dau%20khi\bao%20cao%20soat%20xet\Sua%20theo%20soat%20xet%20lan%201%20ng&#224;y%207.4\PVCID_31%2012%202012_bao%20cao%20phat%20hanh%20-%20Copy.xlsb"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Khach%20hang\Khach%20hang%20KT%202012\noi%20that%20dau%20khi\bao%20cao%20soat%20xet\Sua%20theo%20soat%20xet%20lan%201%20ng&#224;y%207.4\LCTT_2011.xlsb"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VOSTRO~1\AppData\Local\Temp\LKCT%20CA%20NAM%2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ong_tin"/>
      <sheetName val="DM"/>
      <sheetName val="Sai_sotKDC"/>
      <sheetName val="Soat_xet"/>
      <sheetName val="BiaBC"/>
      <sheetName val="BCBGD"/>
      <sheetName val="BCKT"/>
      <sheetName val="CDKT"/>
      <sheetName val="KQKD"/>
      <sheetName val="LCTT"/>
      <sheetName val="LCGT"/>
      <sheetName val="LCBTCP"/>
      <sheetName val="KN_CPBQ"/>
      <sheetName val="KT_CPBQ"/>
      <sheetName val="Du_lieu"/>
      <sheetName val="CT_LCTT"/>
      <sheetName val="CT_LCGT"/>
      <sheetName val="QTTNDN"/>
      <sheetName val="Doi_chieu"/>
      <sheetName val="Thuyet_minh"/>
      <sheetName val="TM_TSCDHH"/>
      <sheetName val="TM_TSCDTTC"/>
      <sheetName val="TM_TSCDVH"/>
      <sheetName val="TM_VCSH"/>
      <sheetName val="TM_BCBPKD"/>
      <sheetName val="TM_BCBPDL"/>
      <sheetName val="Phan_tich"/>
      <sheetName val="TM_ChenhLechTK"/>
    </sheetNames>
    <sheetDataSet>
      <sheetData sheetId="0">
        <row r="7">
          <cell r="E7" t="str">
            <v>XYZ CORPORATION</v>
          </cell>
        </row>
        <row r="8">
          <cell r="D8" t="str">
            <v>Công ty Cổ phần Trang trí Nội thất Dầu khí (PID)</v>
          </cell>
          <cell r="E8" t="str">
            <v>ABC Joint Stock Company</v>
          </cell>
        </row>
        <row r="9">
          <cell r="D9" t="str">
            <v>Công ty Cổ phần Trang trí Nội thất Dầu khí (PID)</v>
          </cell>
          <cell r="E9" t="str">
            <v>ABC Joint Stock Company</v>
          </cell>
        </row>
        <row r="10">
          <cell r="D10" t="str">
            <v>CÔNG TY CỔ PHẦN TRANG TRÍ 
NỘI THẤT DẦU KHÍ (PID)</v>
          </cell>
          <cell r="E10" t="str">
            <v>ABC JOINT STOCK COMPANY</v>
          </cell>
        </row>
        <row r="11">
          <cell r="D11" t="str">
            <v>Tầng 5, Tòa nhà Bảo Anh, 62 Trần Thái Tông, Dịch Vọng, Cầu Giấy, Hà Nội</v>
          </cell>
          <cell r="E11" t="str">
            <v>Sai Dong - Long Bien - Hanoi</v>
          </cell>
        </row>
        <row r="12">
          <cell r="D12" t="str">
            <v>cho năm tài chính kết thúc ngày 31/12/2012</v>
          </cell>
          <cell r="E12" t="str">
            <v>for the fiscal year ended 31 December 2012</v>
          </cell>
        </row>
        <row r="13">
          <cell r="D13" t="str">
            <v>01/01/2012</v>
          </cell>
          <cell r="E13" t="str">
            <v>01/01/2012</v>
          </cell>
        </row>
        <row r="14">
          <cell r="D14" t="str">
            <v>31/12/2012</v>
          </cell>
          <cell r="E14" t="str">
            <v>31/12/2012</v>
          </cell>
        </row>
        <row r="15">
          <cell r="D15" t="str">
            <v>Năm 2012</v>
          </cell>
          <cell r="E15" t="str">
            <v>Year 2012</v>
          </cell>
        </row>
        <row r="16">
          <cell r="D16" t="str">
            <v>Năm 2011</v>
          </cell>
          <cell r="E16" t="str">
            <v>Year 2011</v>
          </cell>
        </row>
        <row r="17">
          <cell r="D17" t="str">
            <v>Tại ngày 31 tháng 12 năm 2012</v>
          </cell>
          <cell r="E17" t="str">
            <v>As at 31 December 2012</v>
          </cell>
        </row>
        <row r="18">
          <cell r="D18" t="str">
            <v>Cho năm tài chính kết thúc ngày 31 tháng 12 năm 2012</v>
          </cell>
          <cell r="E18" t="str">
            <v>For the fiscal year ended 31 December 2012</v>
          </cell>
        </row>
        <row r="19">
          <cell r="D19" t="str">
            <v>Năm 2012</v>
          </cell>
          <cell r="E19" t="str">
            <v>Year 2012</v>
          </cell>
        </row>
        <row r="20">
          <cell r="D20" t="str">
            <v>VND</v>
          </cell>
          <cell r="E20" t="str">
            <v>VND</v>
          </cell>
        </row>
        <row r="21">
          <cell r="D21" t="str">
            <v>Hà Nội, ngày 28 tháng 03 năm 2013</v>
          </cell>
          <cell r="E21" t="str">
            <v>Hanoi, 05 March 2013</v>
          </cell>
        </row>
        <row r="22">
          <cell r="D22" t="str">
            <v>Giám đốc</v>
          </cell>
          <cell r="E22" t="str">
            <v>General Director</v>
          </cell>
        </row>
        <row r="23">
          <cell r="D23" t="str">
            <v>Trần Trọng Nghĩa</v>
          </cell>
          <cell r="E23" t="str">
            <v>Nguyen Thi Thanh Huyen</v>
          </cell>
        </row>
        <row r="24">
          <cell r="D24" t="str">
            <v>Hà Nội, ngày 28 tháng 03 năm 2013</v>
          </cell>
          <cell r="E24" t="str">
            <v>Hanoi, 05 March 2013</v>
          </cell>
        </row>
        <row r="25">
          <cell r="D25" t="str">
            <v>Phụ trách kế toán</v>
          </cell>
          <cell r="E25" t="str">
            <v>Prepared by</v>
          </cell>
        </row>
        <row r="26">
          <cell r="D26" t="str">
            <v>Nhan Thu Huyền</v>
          </cell>
          <cell r="E26" t="str">
            <v>Nguyen Thi Thu Ha</v>
          </cell>
        </row>
        <row r="27">
          <cell r="D27" t="str">
            <v>Người lập biểu</v>
          </cell>
          <cell r="E27" t="str">
            <v>Chief Accountant</v>
          </cell>
        </row>
        <row r="28">
          <cell r="D28" t="str">
            <v>Nguyễn Thanh Hà</v>
          </cell>
          <cell r="E28" t="str">
            <v>Pham Bich Hong</v>
          </cell>
        </row>
        <row r="29">
          <cell r="D29" t="str">
            <v>Giám đốc</v>
          </cell>
          <cell r="E29" t="str">
            <v>General Director</v>
          </cell>
        </row>
        <row r="30">
          <cell r="D30" t="str">
            <v>Trần Trọng Nghĩa</v>
          </cell>
          <cell r="E30" t="str">
            <v>Nguyen Thi Thanh Huyen</v>
          </cell>
        </row>
        <row r="31">
          <cell r="D31" t="str">
            <v>Kiểu 1</v>
          </cell>
        </row>
        <row r="34">
          <cell r="D34" t="str">
            <v>Quý Cổ đông, Hội đồng Quản trị và Ban Giám đốc</v>
          </cell>
          <cell r="E34" t="str">
            <v>Shareholders, the Board of Management and Board of Directors</v>
          </cell>
        </row>
        <row r="35">
          <cell r="D35" t="str">
            <v>Hà Nội, ngày 08 tháng 04 năm 2013</v>
          </cell>
          <cell r="E35" t="str">
            <v>Hanoi, 30 April 2013</v>
          </cell>
        </row>
        <row r="36">
          <cell r="D36" t="str">
            <v>……./2013/BC.KTTC-AASC.KT1 </v>
          </cell>
          <cell r="E36" t="str">
            <v>……./2013/BC.KTTC-AASC.KT1 </v>
          </cell>
        </row>
        <row r="37">
          <cell r="D37" t="str">
            <v>Phó Tổng Giám đốc</v>
          </cell>
          <cell r="E37" t="str">
            <v>Deputy General Director</v>
          </cell>
        </row>
        <row r="38">
          <cell r="D38" t="str">
            <v>Cát Thị Hà</v>
          </cell>
          <cell r="E38" t="str">
            <v>Nguyen Quoc Dung</v>
          </cell>
        </row>
        <row r="39">
          <cell r="D39" t="str">
            <v>0725/KTV</v>
          </cell>
          <cell r="E39" t="str">
            <v>0725/KTV</v>
          </cell>
        </row>
        <row r="40">
          <cell r="D40" t="str">
            <v>Lê Văn Tùng</v>
          </cell>
          <cell r="E40" t="str">
            <v>Ta Tien Hoang</v>
          </cell>
        </row>
        <row r="41">
          <cell r="D41" t="str">
            <v>1479/KTV</v>
          </cell>
          <cell r="E41" t="str">
            <v>1479/KTV</v>
          </cell>
        </row>
        <row r="44">
          <cell r="D44">
            <v>0</v>
          </cell>
        </row>
        <row r="45">
          <cell r="D45">
            <v>0</v>
          </cell>
        </row>
        <row r="46">
          <cell r="D46">
            <v>0</v>
          </cell>
        </row>
        <row r="47">
          <cell r="D47">
            <v>646059468</v>
          </cell>
        </row>
        <row r="48">
          <cell r="D48">
            <v>0</v>
          </cell>
        </row>
        <row r="49">
          <cell r="D49">
            <v>0</v>
          </cell>
        </row>
        <row r="50">
          <cell r="D50" t="str">
            <v>Không có</v>
          </cell>
          <cell r="E50" t="str">
            <v>N/A</v>
          </cell>
        </row>
        <row r="51">
          <cell r="D51" t="str">
            <v>Không có</v>
          </cell>
          <cell r="E51" t="str">
            <v>N/A</v>
          </cell>
        </row>
        <row r="52">
          <cell r="D52">
            <v>0</v>
          </cell>
        </row>
        <row r="53">
          <cell r="D53" t="str">
            <v>Tiền thuê phát sinh thêm được ghi nhận căn cứ vào nghĩa vụ phải trả của bên đi thuê trong hợp đồng thuê tài chính trên cơ sở nguyên tắc cơ sở dồn tích</v>
          </cell>
          <cell r="E53" t="str">
            <v>Additional rental expenses are recorded on accrual basis basing upon payable obligation of leasor regulated in financial lease contract </v>
          </cell>
        </row>
        <row r="55">
          <cell r="D55">
            <v>0</v>
          </cell>
        </row>
        <row r="56">
          <cell r="D56">
            <v>0</v>
          </cell>
        </row>
        <row r="57">
          <cell r="D57">
            <v>10000</v>
          </cell>
        </row>
        <row r="58">
          <cell r="D58">
            <v>4000000</v>
          </cell>
        </row>
        <row r="59">
          <cell r="D59">
            <v>1</v>
          </cell>
        </row>
        <row r="65">
          <cell r="D65" t="str">
            <v>TTHO</v>
          </cell>
        </row>
      </sheetData>
      <sheetData sheetId="1">
        <row r="2">
          <cell r="D2" t="str">
            <v>MaTK</v>
          </cell>
          <cell r="O2" t="str">
            <v>2111</v>
          </cell>
          <cell r="P2" t="str">
            <v>2112</v>
          </cell>
          <cell r="Q2" t="str">
            <v>2113</v>
          </cell>
          <cell r="R2" t="str">
            <v>2114</v>
          </cell>
          <cell r="S2" t="str">
            <v>2115</v>
          </cell>
          <cell r="T2" t="str">
            <v>2118</v>
          </cell>
          <cell r="U2" t="str">
            <v>21411</v>
          </cell>
          <cell r="V2" t="str">
            <v>21412</v>
          </cell>
          <cell r="W2" t="str">
            <v>21413</v>
          </cell>
          <cell r="X2" t="str">
            <v>21414</v>
          </cell>
          <cell r="Y2" t="str">
            <v>21415</v>
          </cell>
          <cell r="Z2" t="str">
            <v>21418</v>
          </cell>
          <cell r="AA2" t="str">
            <v>2121</v>
          </cell>
          <cell r="AB2" t="str">
            <v>2122</v>
          </cell>
          <cell r="AC2" t="str">
            <v>2123</v>
          </cell>
          <cell r="AD2" t="str">
            <v>2124</v>
          </cell>
          <cell r="AE2" t="str">
            <v>2125</v>
          </cell>
          <cell r="AF2" t="str">
            <v>2128</v>
          </cell>
          <cell r="AG2" t="str">
            <v>21421</v>
          </cell>
          <cell r="AH2" t="str">
            <v>21422</v>
          </cell>
          <cell r="AI2" t="str">
            <v>21423</v>
          </cell>
          <cell r="AJ2" t="str">
            <v>21424</v>
          </cell>
          <cell r="AK2" t="str">
            <v>21425</v>
          </cell>
          <cell r="AL2" t="str">
            <v>21428</v>
          </cell>
          <cell r="AM2" t="str">
            <v>2131</v>
          </cell>
          <cell r="AN2" t="str">
            <v>2132</v>
          </cell>
          <cell r="AO2" t="str">
            <v>2133</v>
          </cell>
          <cell r="AP2" t="str">
            <v>2134</v>
          </cell>
          <cell r="AQ2" t="str">
            <v>2135</v>
          </cell>
          <cell r="AR2" t="str">
            <v>2136</v>
          </cell>
          <cell r="AS2" t="str">
            <v>2138</v>
          </cell>
          <cell r="AT2" t="str">
            <v>21431</v>
          </cell>
          <cell r="AU2" t="str">
            <v>21432</v>
          </cell>
          <cell r="AV2" t="str">
            <v>21433</v>
          </cell>
          <cell r="AW2" t="str">
            <v>21434</v>
          </cell>
          <cell r="AX2" t="str">
            <v>21435</v>
          </cell>
          <cell r="AY2" t="str">
            <v>21436</v>
          </cell>
          <cell r="AZ2" t="str">
            <v>21438</v>
          </cell>
          <cell r="BA2" t="e">
            <v>#REF!</v>
          </cell>
          <cell r="BB2" t="e">
            <v>#REF!</v>
          </cell>
          <cell r="BC2" t="e">
            <v>#REF!</v>
          </cell>
          <cell r="BD2" t="e">
            <v>#REF!</v>
          </cell>
          <cell r="BE2" t="e">
            <v>#REF!</v>
          </cell>
          <cell r="BF2" t="e">
            <v>#REF!</v>
          </cell>
          <cell r="BG2" t="e">
            <v>#REF!</v>
          </cell>
          <cell r="BH2" t="e">
            <v>#REF!</v>
          </cell>
          <cell r="BI2" t="e">
            <v>#REF!</v>
          </cell>
          <cell r="BJ2" t="e">
            <v>#REF!</v>
          </cell>
          <cell r="BK2" t="e">
            <v>#REF!</v>
          </cell>
        </row>
        <row r="3">
          <cell r="B3" t="str">
            <v>OK</v>
          </cell>
          <cell r="D3" t="str">
            <v>1111</v>
          </cell>
          <cell r="F3" t="str">
            <v>x</v>
          </cell>
          <cell r="H3" t="str">
            <v>01</v>
          </cell>
          <cell r="I3" t="str">
            <v>1. Doanh thu bán hàng và cung cấp dịch vụ</v>
          </cell>
          <cell r="K3" t="str">
            <v>TK</v>
          </cell>
          <cell r="M3" t="str">
            <v>BTDC</v>
          </cell>
          <cell r="O3" t="str">
            <v>11.01</v>
          </cell>
          <cell r="AA3" t="str">
            <v>12.01</v>
          </cell>
          <cell r="AM3" t="str">
            <v>13.01</v>
          </cell>
          <cell r="BA3" t="str">
            <v>25.01</v>
          </cell>
        </row>
        <row r="4">
          <cell r="B4" t="str">
            <v>Refuse</v>
          </cell>
          <cell r="D4" t="str">
            <v>1112</v>
          </cell>
          <cell r="F4" t="str">
            <v>S</v>
          </cell>
          <cell r="H4" t="str">
            <v>02</v>
          </cell>
          <cell r="I4" t="str">
            <v>2. Các khoản giảm trừ doanh thu</v>
          </cell>
          <cell r="K4" t="str">
            <v>CT</v>
          </cell>
          <cell r="M4" t="str">
            <v>BTTH</v>
          </cell>
          <cell r="O4" t="str">
            <v>11.02</v>
          </cell>
          <cell r="AA4" t="str">
            <v>12.02</v>
          </cell>
          <cell r="AM4" t="str">
            <v>13.02</v>
          </cell>
          <cell r="BA4" t="str">
            <v>25.02</v>
          </cell>
        </row>
        <row r="5">
          <cell r="D5" t="str">
            <v>1113</v>
          </cell>
          <cell r="F5" t="str">
            <v>o</v>
          </cell>
          <cell r="H5" t="str">
            <v>10</v>
          </cell>
          <cell r="I5" t="str">
            <v>3. Doanh thu thuần về bán hàng và cung cấp dịch vụ</v>
          </cell>
          <cell r="O5" t="str">
            <v>11.03</v>
          </cell>
          <cell r="AA5" t="str">
            <v>12.03</v>
          </cell>
          <cell r="AM5" t="str">
            <v>13.03</v>
          </cell>
          <cell r="BA5" t="str">
            <v>25.03</v>
          </cell>
        </row>
        <row r="6">
          <cell r="D6" t="str">
            <v>1121</v>
          </cell>
          <cell r="F6" t="str">
            <v>.</v>
          </cell>
          <cell r="H6" t="str">
            <v>11</v>
          </cell>
          <cell r="I6" t="str">
            <v>4. Giá vốn hàng bán</v>
          </cell>
          <cell r="O6" t="str">
            <v>11.04</v>
          </cell>
          <cell r="AA6" t="str">
            <v>12.04</v>
          </cell>
          <cell r="AM6" t="str">
            <v>13.04</v>
          </cell>
          <cell r="BA6" t="str">
            <v>25.04</v>
          </cell>
        </row>
        <row r="7">
          <cell r="D7" t="str">
            <v>1122</v>
          </cell>
          <cell r="H7" t="str">
            <v>20</v>
          </cell>
          <cell r="I7" t="str">
            <v>5. Lợi nhuận gộp về bán hàng và cung cấp dịch vụ</v>
          </cell>
          <cell r="O7" t="str">
            <v>11.05</v>
          </cell>
          <cell r="AA7" t="str">
            <v>12.05</v>
          </cell>
          <cell r="AM7" t="str">
            <v>13.05</v>
          </cell>
          <cell r="BA7" t="str">
            <v>25.05</v>
          </cell>
        </row>
        <row r="8">
          <cell r="D8" t="str">
            <v>1123</v>
          </cell>
          <cell r="H8" t="str">
            <v>21</v>
          </cell>
          <cell r="I8" t="str">
            <v>6. Doanh thu hoạt động tài chính</v>
          </cell>
          <cell r="O8" t="str">
            <v>11.06</v>
          </cell>
          <cell r="AA8" t="str">
            <v>12.06</v>
          </cell>
          <cell r="AM8" t="str">
            <v>13.06</v>
          </cell>
          <cell r="BA8" t="str">
            <v>25.06</v>
          </cell>
        </row>
        <row r="9">
          <cell r="D9" t="str">
            <v>1131</v>
          </cell>
          <cell r="H9" t="str">
            <v>22</v>
          </cell>
          <cell r="I9" t="str">
            <v>7. Chi phí tài chính</v>
          </cell>
          <cell r="O9" t="str">
            <v>11.07</v>
          </cell>
          <cell r="AA9" t="str">
            <v>12.07</v>
          </cell>
          <cell r="AM9" t="str">
            <v>13.07</v>
          </cell>
          <cell r="BA9" t="str">
            <v>25.07</v>
          </cell>
        </row>
        <row r="10">
          <cell r="D10" t="str">
            <v>1132</v>
          </cell>
          <cell r="H10" t="str">
            <v>23</v>
          </cell>
          <cell r="I10" t="str">
            <v> - Trong đó: Chi phí lãi vay</v>
          </cell>
          <cell r="O10" t="str">
            <v>11.08</v>
          </cell>
          <cell r="AA10" t="str">
            <v>12.08</v>
          </cell>
          <cell r="AM10" t="str">
            <v>13.08</v>
          </cell>
          <cell r="BA10" t="str">
            <v>25.08</v>
          </cell>
        </row>
        <row r="11">
          <cell r="D11" t="str">
            <v>1211</v>
          </cell>
          <cell r="H11" t="str">
            <v>24</v>
          </cell>
          <cell r="I11" t="str">
            <v>8. Chi phí bán hàng</v>
          </cell>
          <cell r="O11" t="str">
            <v>11.09</v>
          </cell>
          <cell r="AA11" t="str">
            <v>12.09</v>
          </cell>
          <cell r="AM11" t="str">
            <v>13.09</v>
          </cell>
          <cell r="BA11" t="str">
            <v>25.09</v>
          </cell>
        </row>
        <row r="12">
          <cell r="D12" t="str">
            <v>1212</v>
          </cell>
          <cell r="H12" t="str">
            <v>25</v>
          </cell>
          <cell r="I12" t="str">
            <v>9. Chi phí quản lý doanh nghiệp</v>
          </cell>
          <cell r="O12" t="str">
            <v>11.10</v>
          </cell>
          <cell r="AA12" t="str">
            <v>12.10</v>
          </cell>
          <cell r="AM12" t="str">
            <v>13.10</v>
          </cell>
          <cell r="BA12" t="str">
            <v>25.10</v>
          </cell>
        </row>
        <row r="13">
          <cell r="D13" t="str">
            <v>121t</v>
          </cell>
          <cell r="H13" t="str">
            <v>30</v>
          </cell>
          <cell r="I13" t="str">
            <v>10. Lợi nhuận thuần từ hoạt động kinh doanh </v>
          </cell>
          <cell r="O13" t="str">
            <v>11.11</v>
          </cell>
          <cell r="AA13" t="str">
            <v>12.11</v>
          </cell>
          <cell r="AM13" t="str">
            <v>13.11</v>
          </cell>
          <cell r="BA13" t="str">
            <v>25.11</v>
          </cell>
        </row>
        <row r="14">
          <cell r="D14" t="str">
            <v>1281</v>
          </cell>
          <cell r="H14" t="str">
            <v>31</v>
          </cell>
          <cell r="I14" t="str">
            <v>11. Thu nhập khác</v>
          </cell>
          <cell r="O14" t="str">
            <v>11.12</v>
          </cell>
          <cell r="AA14" t="str">
            <v>12.12</v>
          </cell>
          <cell r="AM14" t="str">
            <v>13.12</v>
          </cell>
          <cell r="BA14" t="str">
            <v>25.12</v>
          </cell>
        </row>
        <row r="15">
          <cell r="D15" t="str">
            <v>1288</v>
          </cell>
          <cell r="H15" t="str">
            <v>32</v>
          </cell>
          <cell r="I15" t="str">
            <v>12. Chi phí khác </v>
          </cell>
          <cell r="O15" t="str">
            <v>11.13</v>
          </cell>
        </row>
        <row r="16">
          <cell r="D16" t="str">
            <v>128t</v>
          </cell>
          <cell r="H16" t="str">
            <v>40</v>
          </cell>
          <cell r="I16" t="str">
            <v>13. Lợi nhuận khác</v>
          </cell>
        </row>
        <row r="17">
          <cell r="D17" t="str">
            <v>129</v>
          </cell>
          <cell r="H17" t="str">
            <v>50</v>
          </cell>
          <cell r="I17" t="str">
            <v>14. Tổng lợi nhuận kế toán trước thuế </v>
          </cell>
        </row>
        <row r="18">
          <cell r="D18" t="str">
            <v>131an</v>
          </cell>
          <cell r="H18" t="str">
            <v>51</v>
          </cell>
          <cell r="I18" t="str">
            <v>15. Chi phí thuế TNDN hiện hành</v>
          </cell>
        </row>
        <row r="19">
          <cell r="D19" t="str">
            <v>131ad</v>
          </cell>
          <cell r="H19" t="str">
            <v>52</v>
          </cell>
          <cell r="I19" t="str">
            <v>16. Chi phí thuế TNDN hoãn lại</v>
          </cell>
        </row>
        <row r="20">
          <cell r="D20" t="str">
            <v>131bn</v>
          </cell>
          <cell r="H20" t="str">
            <v>60</v>
          </cell>
          <cell r="I20" t="str">
            <v>17. Lợi nhuận sau thuế TNDN</v>
          </cell>
        </row>
        <row r="21">
          <cell r="D21" t="str">
            <v>131bd</v>
          </cell>
          <cell r="H21" t="str">
            <v>70</v>
          </cell>
          <cell r="I21" t="str">
            <v>18. Lãi cơ bản trên cổ phiếu</v>
          </cell>
        </row>
        <row r="22">
          <cell r="D22" t="str">
            <v>1331a</v>
          </cell>
          <cell r="H22" t="str">
            <v>100</v>
          </cell>
          <cell r="I22" t="str">
            <v>A. TÀI SẢN NGẮN HẠN</v>
          </cell>
        </row>
        <row r="23">
          <cell r="D23" t="str">
            <v>1331b</v>
          </cell>
          <cell r="H23" t="str">
            <v>110</v>
          </cell>
          <cell r="I23" t="str">
            <v>I. Tiền và các khoản tương đương tiền</v>
          </cell>
        </row>
        <row r="24">
          <cell r="D24" t="str">
            <v>1332a</v>
          </cell>
          <cell r="H24" t="str">
            <v>111</v>
          </cell>
          <cell r="I24" t="str">
            <v>1. Tiền</v>
          </cell>
        </row>
        <row r="25">
          <cell r="D25" t="str">
            <v>1332b</v>
          </cell>
          <cell r="H25" t="str">
            <v>112</v>
          </cell>
          <cell r="I25" t="str">
            <v>2. Các khoản tương đương tiền</v>
          </cell>
        </row>
        <row r="26">
          <cell r="D26" t="str">
            <v>1361ad</v>
          </cell>
          <cell r="H26" t="str">
            <v>120</v>
          </cell>
          <cell r="I26" t="str">
            <v>II. Các khoản đầu tư tài chính ngắn hạn</v>
          </cell>
        </row>
        <row r="27">
          <cell r="D27" t="str">
            <v>1361bd</v>
          </cell>
          <cell r="H27" t="str">
            <v>121</v>
          </cell>
          <cell r="I27" t="str">
            <v>1. Đầu tư ngắn hạn</v>
          </cell>
        </row>
        <row r="28">
          <cell r="D28" t="str">
            <v>1368ad1</v>
          </cell>
          <cell r="H28" t="str">
            <v>129</v>
          </cell>
          <cell r="I28" t="str">
            <v>2. Dự phòng giảm giá đầu tư ngắn hạn (*)</v>
          </cell>
        </row>
        <row r="29">
          <cell r="D29" t="str">
            <v>1368bd1</v>
          </cell>
          <cell r="H29" t="str">
            <v>130</v>
          </cell>
          <cell r="I29" t="str">
            <v>III. Các khoản phải thu ngắn hạn</v>
          </cell>
        </row>
        <row r="30">
          <cell r="D30" t="str">
            <v>1368an</v>
          </cell>
          <cell r="H30" t="str">
            <v>131</v>
          </cell>
          <cell r="I30" t="str">
            <v>1. Phải thu khách hàng</v>
          </cell>
        </row>
        <row r="31">
          <cell r="D31" t="str">
            <v>1368bn</v>
          </cell>
          <cell r="H31" t="str">
            <v>132</v>
          </cell>
          <cell r="I31" t="str">
            <v>2. Trả trước cho người bán</v>
          </cell>
        </row>
        <row r="32">
          <cell r="D32" t="str">
            <v>1368ad</v>
          </cell>
          <cell r="H32" t="str">
            <v>133</v>
          </cell>
          <cell r="I32" t="str">
            <v>3. Phải thu nội bộ ngắn hạn</v>
          </cell>
        </row>
        <row r="33">
          <cell r="D33" t="str">
            <v>1368bd</v>
          </cell>
          <cell r="H33" t="str">
            <v>134</v>
          </cell>
          <cell r="I33" t="str">
            <v>4. Phải thu theo tiến độ kế hoạch HĐXD</v>
          </cell>
        </row>
        <row r="34">
          <cell r="D34" t="str">
            <v>1381</v>
          </cell>
          <cell r="H34" t="str">
            <v>135</v>
          </cell>
          <cell r="I34" t="str">
            <v>5. Các khoản phải thu khác</v>
          </cell>
        </row>
        <row r="35">
          <cell r="D35" t="str">
            <v>1385an</v>
          </cell>
          <cell r="H35" t="str">
            <v>139</v>
          </cell>
          <cell r="I35" t="str">
            <v>6. Dự phòng phải thu ngắn hạn khó đòi (*)</v>
          </cell>
        </row>
        <row r="36">
          <cell r="D36" t="str">
            <v>1385ad</v>
          </cell>
          <cell r="H36" t="str">
            <v>140</v>
          </cell>
          <cell r="I36" t="str">
            <v>IV. Hàng tồn kho</v>
          </cell>
        </row>
        <row r="37">
          <cell r="D37" t="str">
            <v>1385bn</v>
          </cell>
          <cell r="H37" t="str">
            <v>141</v>
          </cell>
          <cell r="I37" t="str">
            <v>1. Hàng tồn kho</v>
          </cell>
        </row>
        <row r="38">
          <cell r="D38" t="str">
            <v>1385bd</v>
          </cell>
          <cell r="H38" t="str">
            <v>149</v>
          </cell>
          <cell r="I38" t="str">
            <v>2. Dự phòng giảm giá hàng tồn kho (*)</v>
          </cell>
        </row>
        <row r="39">
          <cell r="D39" t="str">
            <v>1388an</v>
          </cell>
          <cell r="H39" t="str">
            <v>150</v>
          </cell>
          <cell r="I39" t="str">
            <v>V. Tài sản ngắn hạn khác</v>
          </cell>
        </row>
        <row r="40">
          <cell r="D40" t="str">
            <v>1388bn</v>
          </cell>
          <cell r="H40" t="str">
            <v>151</v>
          </cell>
          <cell r="I40" t="str">
            <v>1. Chi phí trả trước ngắn hạn</v>
          </cell>
        </row>
        <row r="41">
          <cell r="D41" t="str">
            <v>1388a1</v>
          </cell>
          <cell r="H41" t="str">
            <v>152</v>
          </cell>
          <cell r="I41" t="str">
            <v>2. Thuế GTGT được khấu trừ</v>
          </cell>
        </row>
        <row r="42">
          <cell r="D42" t="str">
            <v>1388b1</v>
          </cell>
          <cell r="H42" t="str">
            <v>154</v>
          </cell>
          <cell r="I42" t="str">
            <v>3. Thuế và các khoản phải thu Nhà nước</v>
          </cell>
        </row>
        <row r="43">
          <cell r="D43" t="str">
            <v>1388ad</v>
          </cell>
          <cell r="H43" t="str">
            <v>157</v>
          </cell>
          <cell r="I43" t="str">
            <v>4. Giao dịch mua bán lại trái phiếu Chính phủ</v>
          </cell>
        </row>
        <row r="44">
          <cell r="D44" t="str">
            <v>1388ad1</v>
          </cell>
          <cell r="H44" t="str">
            <v>158</v>
          </cell>
          <cell r="I44" t="str">
            <v>5. Tài sản ngắn hạn khác</v>
          </cell>
        </row>
        <row r="45">
          <cell r="D45" t="str">
            <v>1388ad2</v>
          </cell>
          <cell r="H45" t="str">
            <v>200</v>
          </cell>
          <cell r="I45" t="str">
            <v>B. TÀI SẢN DÀI HẠN</v>
          </cell>
        </row>
        <row r="46">
          <cell r="D46" t="str">
            <v>1388bd</v>
          </cell>
          <cell r="H46" t="str">
            <v>210</v>
          </cell>
          <cell r="I46" t="str">
            <v>I. Các khoản phải thu dài hạn</v>
          </cell>
        </row>
        <row r="47">
          <cell r="D47" t="str">
            <v>139n</v>
          </cell>
          <cell r="H47" t="str">
            <v>211</v>
          </cell>
          <cell r="I47" t="str">
            <v>1. Phải thu dài hạn của khách hàng</v>
          </cell>
        </row>
        <row r="48">
          <cell r="D48" t="str">
            <v>139d</v>
          </cell>
          <cell r="H48" t="str">
            <v>212</v>
          </cell>
          <cell r="I48" t="str">
            <v>2. Vốn kinh doanh ở đơn vị trực thuộc</v>
          </cell>
        </row>
        <row r="49">
          <cell r="D49" t="str">
            <v>141a</v>
          </cell>
          <cell r="H49" t="str">
            <v>213</v>
          </cell>
          <cell r="I49" t="str">
            <v>3. Phải thu dài hạn nội bộ</v>
          </cell>
        </row>
        <row r="50">
          <cell r="D50" t="str">
            <v>141b</v>
          </cell>
          <cell r="H50" t="str">
            <v>218</v>
          </cell>
          <cell r="I50" t="str">
            <v>4. Phải thu dài hạn khác</v>
          </cell>
        </row>
        <row r="51">
          <cell r="D51" t="str">
            <v>142</v>
          </cell>
          <cell r="H51" t="str">
            <v>219</v>
          </cell>
          <cell r="I51" t="str">
            <v>5. Dự phòng phải thu dài hạn khó đòi (*)</v>
          </cell>
        </row>
        <row r="52">
          <cell r="D52" t="str">
            <v>144</v>
          </cell>
          <cell r="H52" t="str">
            <v>220</v>
          </cell>
          <cell r="I52" t="str">
            <v>II. Tài sản cố định</v>
          </cell>
        </row>
        <row r="53">
          <cell r="D53" t="str">
            <v>151</v>
          </cell>
          <cell r="H53" t="str">
            <v>221</v>
          </cell>
          <cell r="I53" t="str">
            <v>1. Tài sản cố định hữu hình</v>
          </cell>
        </row>
        <row r="54">
          <cell r="D54" t="str">
            <v>152</v>
          </cell>
          <cell r="H54" t="str">
            <v>222</v>
          </cell>
          <cell r="I54" t="str">
            <v> - Nguyên giá</v>
          </cell>
        </row>
        <row r="55">
          <cell r="D55" t="str">
            <v>153</v>
          </cell>
          <cell r="H55" t="str">
            <v>223</v>
          </cell>
          <cell r="I55" t="str">
            <v> - Giá trị hao mòn lũy kế (*)</v>
          </cell>
        </row>
        <row r="56">
          <cell r="D56" t="str">
            <v>154</v>
          </cell>
          <cell r="H56" t="str">
            <v>224</v>
          </cell>
          <cell r="I56" t="str">
            <v>2. Tài sản cố định thuê tài chính</v>
          </cell>
        </row>
        <row r="57">
          <cell r="D57" t="str">
            <v>155</v>
          </cell>
          <cell r="H57" t="str">
            <v>225</v>
          </cell>
          <cell r="I57" t="str">
            <v> - Nguyên giá</v>
          </cell>
        </row>
        <row r="58">
          <cell r="D58" t="str">
            <v>1561</v>
          </cell>
          <cell r="H58" t="str">
            <v>226</v>
          </cell>
          <cell r="I58" t="str">
            <v> - Giá trị hao mòn lũy kế (*)</v>
          </cell>
        </row>
        <row r="59">
          <cell r="D59" t="str">
            <v>1562</v>
          </cell>
          <cell r="H59" t="str">
            <v>227</v>
          </cell>
          <cell r="I59" t="str">
            <v>3. Tài sản cố định vô hình</v>
          </cell>
        </row>
        <row r="60">
          <cell r="D60" t="str">
            <v>1567</v>
          </cell>
          <cell r="H60" t="str">
            <v>228</v>
          </cell>
          <cell r="I60" t="str">
            <v> - Nguyên giá</v>
          </cell>
        </row>
        <row r="61">
          <cell r="D61" t="str">
            <v>157</v>
          </cell>
          <cell r="H61" t="str">
            <v>229</v>
          </cell>
          <cell r="I61" t="str">
            <v> - Giá trị hao mòn lũy kế (*)</v>
          </cell>
        </row>
        <row r="62">
          <cell r="D62" t="str">
            <v>158</v>
          </cell>
          <cell r="H62" t="str">
            <v>230</v>
          </cell>
          <cell r="I62" t="str">
            <v>4. Chi phí xây dựng cơ bản dở dang</v>
          </cell>
        </row>
        <row r="63">
          <cell r="D63" t="str">
            <v>159</v>
          </cell>
          <cell r="H63" t="str">
            <v>240</v>
          </cell>
          <cell r="I63" t="str">
            <v>III. Bất động sản đầu tư</v>
          </cell>
        </row>
        <row r="64">
          <cell r="D64" t="str">
            <v>1611</v>
          </cell>
          <cell r="H64" t="str">
            <v>241</v>
          </cell>
          <cell r="I64" t="str">
            <v> - Nguyên giá</v>
          </cell>
        </row>
        <row r="65">
          <cell r="D65" t="str">
            <v>1612</v>
          </cell>
          <cell r="H65" t="str">
            <v>242</v>
          </cell>
          <cell r="I65" t="str">
            <v> - Giá trị hao mòn lũy kế (*)</v>
          </cell>
        </row>
        <row r="66">
          <cell r="D66" t="str">
            <v>171a</v>
          </cell>
          <cell r="H66" t="str">
            <v>250</v>
          </cell>
          <cell r="I66" t="str">
            <v>IV. Các khoản đầu tư tài chính dài hạn</v>
          </cell>
        </row>
        <row r="67">
          <cell r="D67" t="str">
            <v>171b</v>
          </cell>
          <cell r="H67" t="str">
            <v>251</v>
          </cell>
          <cell r="I67" t="str">
            <v>1. Đầu tư vào công ty con</v>
          </cell>
        </row>
        <row r="68">
          <cell r="D68" t="str">
            <v>2111</v>
          </cell>
          <cell r="H68" t="str">
            <v>252</v>
          </cell>
          <cell r="I68" t="str">
            <v>2. Đầu tư vào công ty liên kết, liên doanh</v>
          </cell>
        </row>
        <row r="69">
          <cell r="D69" t="str">
            <v>2112</v>
          </cell>
          <cell r="H69" t="str">
            <v>258</v>
          </cell>
          <cell r="I69" t="str">
            <v>3. Đầu tư dài hạn khác</v>
          </cell>
        </row>
        <row r="70">
          <cell r="D70" t="str">
            <v>2113</v>
          </cell>
          <cell r="H70" t="str">
            <v>259</v>
          </cell>
          <cell r="I70" t="str">
            <v>4. Dự phòng giảm giá đầu tư tài chính dài hạn (*) </v>
          </cell>
        </row>
        <row r="71">
          <cell r="D71" t="str">
            <v>2114</v>
          </cell>
          <cell r="H71" t="str">
            <v>260</v>
          </cell>
          <cell r="I71" t="str">
            <v>V. Tài sản dài hạn khác</v>
          </cell>
        </row>
        <row r="72">
          <cell r="D72" t="str">
            <v>2115</v>
          </cell>
          <cell r="H72" t="str">
            <v>261</v>
          </cell>
          <cell r="I72" t="str">
            <v>1. Chi phí trả trước dài hạn</v>
          </cell>
        </row>
        <row r="73">
          <cell r="D73" t="str">
            <v>2118</v>
          </cell>
          <cell r="H73" t="str">
            <v>262</v>
          </cell>
          <cell r="I73" t="str">
            <v>2. Tài sản thuế thu nhập hoãn lại</v>
          </cell>
        </row>
        <row r="74">
          <cell r="D74" t="str">
            <v>2121</v>
          </cell>
          <cell r="H74" t="str">
            <v>268</v>
          </cell>
          <cell r="I74" t="str">
            <v>3. Tài sản dài hạn khác</v>
          </cell>
        </row>
        <row r="75">
          <cell r="D75" t="str">
            <v>2122</v>
          </cell>
          <cell r="H75" t="str">
            <v>270</v>
          </cell>
          <cell r="I75" t="str">
            <v>TỔNG CỘNG TÀI SẢN</v>
          </cell>
        </row>
        <row r="76">
          <cell r="D76" t="str">
            <v>2123</v>
          </cell>
          <cell r="H76" t="str">
            <v>300</v>
          </cell>
          <cell r="I76" t="str">
            <v>A. NỢ PHẢI TRẢ</v>
          </cell>
        </row>
        <row r="77">
          <cell r="D77" t="str">
            <v>2124</v>
          </cell>
          <cell r="H77" t="str">
            <v>310</v>
          </cell>
          <cell r="I77" t="str">
            <v>I. Nợ ngắn hạn</v>
          </cell>
        </row>
        <row r="78">
          <cell r="D78" t="str">
            <v>2125</v>
          </cell>
          <cell r="H78" t="str">
            <v>311</v>
          </cell>
          <cell r="I78" t="str">
            <v>1. Vay và nợ ngắn hạn</v>
          </cell>
        </row>
        <row r="79">
          <cell r="D79" t="str">
            <v>2128</v>
          </cell>
          <cell r="H79" t="str">
            <v>312</v>
          </cell>
          <cell r="I79" t="str">
            <v>2. Phải trả người bán</v>
          </cell>
        </row>
        <row r="80">
          <cell r="D80" t="str">
            <v>2131</v>
          </cell>
          <cell r="H80" t="str">
            <v>313</v>
          </cell>
          <cell r="I80" t="str">
            <v>3. Người mua trả tiền trước</v>
          </cell>
        </row>
        <row r="81">
          <cell r="D81" t="str">
            <v>2132</v>
          </cell>
          <cell r="H81" t="str">
            <v>314</v>
          </cell>
          <cell r="I81" t="str">
            <v>4. Thuế và các khoản phải nộp Nhà nước </v>
          </cell>
        </row>
        <row r="82">
          <cell r="D82" t="str">
            <v>2133</v>
          </cell>
          <cell r="H82" t="str">
            <v>315</v>
          </cell>
          <cell r="I82" t="str">
            <v>5. Phải trả người lao động</v>
          </cell>
        </row>
        <row r="83">
          <cell r="D83" t="str">
            <v>2134</v>
          </cell>
          <cell r="H83" t="str">
            <v>316</v>
          </cell>
          <cell r="I83" t="str">
            <v>6. Chi phí phải trả</v>
          </cell>
        </row>
        <row r="84">
          <cell r="D84" t="str">
            <v>2135</v>
          </cell>
          <cell r="H84" t="str">
            <v>317</v>
          </cell>
          <cell r="I84" t="str">
            <v>7. Phải trả nội bộ</v>
          </cell>
        </row>
        <row r="85">
          <cell r="D85" t="str">
            <v>2136</v>
          </cell>
          <cell r="H85" t="str">
            <v>318</v>
          </cell>
          <cell r="I85" t="str">
            <v>8. Phải trả theo tiến độ kế hoạch HĐXD</v>
          </cell>
        </row>
        <row r="86">
          <cell r="D86" t="str">
            <v>2138</v>
          </cell>
          <cell r="H86" t="str">
            <v>319</v>
          </cell>
          <cell r="I86" t="str">
            <v>9. Các khoản phải trả, phải nộp ngắn hạn khác</v>
          </cell>
        </row>
        <row r="87">
          <cell r="D87" t="str">
            <v>21411</v>
          </cell>
          <cell r="H87" t="str">
            <v>320</v>
          </cell>
          <cell r="I87" t="str">
            <v>10. Dự phòng phải trả ngắn hạn</v>
          </cell>
        </row>
        <row r="88">
          <cell r="D88" t="str">
            <v>21412</v>
          </cell>
          <cell r="H88" t="str">
            <v>323</v>
          </cell>
          <cell r="I88" t="str">
            <v>11. Quỹ khen thưởng phúc lợi</v>
          </cell>
        </row>
        <row r="89">
          <cell r="D89" t="str">
            <v>21413</v>
          </cell>
          <cell r="H89" t="str">
            <v>327</v>
          </cell>
          <cell r="I89" t="str">
            <v>12. Giao dịch mua bán lại trái phiếu chính phủ</v>
          </cell>
        </row>
        <row r="90">
          <cell r="D90" t="str">
            <v>21414</v>
          </cell>
          <cell r="H90" t="str">
            <v>330</v>
          </cell>
          <cell r="I90" t="str">
            <v>II. Nợ dài hạn</v>
          </cell>
        </row>
        <row r="91">
          <cell r="D91" t="str">
            <v>21415</v>
          </cell>
          <cell r="H91" t="str">
            <v>331</v>
          </cell>
          <cell r="I91" t="str">
            <v>1. Phải trả dài hạn người bán</v>
          </cell>
        </row>
        <row r="92">
          <cell r="D92" t="str">
            <v>21418</v>
          </cell>
          <cell r="H92" t="str">
            <v>332</v>
          </cell>
          <cell r="I92" t="str">
            <v>2. Phải trả dài hạn nội bộ</v>
          </cell>
        </row>
        <row r="93">
          <cell r="D93" t="str">
            <v>21421</v>
          </cell>
          <cell r="H93" t="str">
            <v>333</v>
          </cell>
          <cell r="I93" t="str">
            <v>3. Phải trả dài hạn khác</v>
          </cell>
        </row>
        <row r="94">
          <cell r="D94" t="str">
            <v>21422</v>
          </cell>
          <cell r="H94" t="str">
            <v>334</v>
          </cell>
          <cell r="I94" t="str">
            <v>4. Vay và nợ dài hạn</v>
          </cell>
        </row>
        <row r="95">
          <cell r="D95" t="str">
            <v>21423</v>
          </cell>
          <cell r="H95" t="str">
            <v>335</v>
          </cell>
          <cell r="I95" t="str">
            <v>5. Thuế thu nhập hoãn lại phải trả</v>
          </cell>
        </row>
        <row r="96">
          <cell r="D96" t="str">
            <v>21424</v>
          </cell>
          <cell r="H96" t="str">
            <v>336</v>
          </cell>
          <cell r="I96" t="str">
            <v>6. Dự phòng trợ cấp mất việc làm</v>
          </cell>
        </row>
        <row r="97">
          <cell r="D97" t="str">
            <v>21425</v>
          </cell>
          <cell r="H97" t="str">
            <v>337</v>
          </cell>
          <cell r="I97" t="str">
            <v>7. Dự phòng phải trả dài hạn</v>
          </cell>
        </row>
        <row r="98">
          <cell r="D98" t="str">
            <v>21428</v>
          </cell>
          <cell r="H98" t="str">
            <v>338</v>
          </cell>
          <cell r="I98" t="str">
            <v>8. Doanh thu chưa thực hiện</v>
          </cell>
        </row>
        <row r="99">
          <cell r="D99" t="str">
            <v>21431</v>
          </cell>
          <cell r="H99" t="str">
            <v>339</v>
          </cell>
          <cell r="I99" t="str">
            <v>9. Quỹ phát triển khoa học công nghệ</v>
          </cell>
        </row>
        <row r="100">
          <cell r="D100" t="str">
            <v>21432</v>
          </cell>
          <cell r="H100" t="str">
            <v>400</v>
          </cell>
          <cell r="I100" t="str">
            <v>B. VỐN CHỦ SỞ HỮU</v>
          </cell>
        </row>
        <row r="101">
          <cell r="D101" t="str">
            <v>21433</v>
          </cell>
          <cell r="H101" t="str">
            <v>410</v>
          </cell>
          <cell r="I101" t="str">
            <v>I. Vốn chủ sở hữu</v>
          </cell>
        </row>
        <row r="102">
          <cell r="D102" t="str">
            <v>21434</v>
          </cell>
          <cell r="H102" t="str">
            <v>411</v>
          </cell>
          <cell r="I102" t="str">
            <v>1. Vốn đầu tư của chủ sở hữu</v>
          </cell>
        </row>
        <row r="103">
          <cell r="D103" t="str">
            <v>21435</v>
          </cell>
          <cell r="H103" t="str">
            <v>412</v>
          </cell>
          <cell r="I103" t="str">
            <v>2. Thặng dư vốn cổ phần</v>
          </cell>
        </row>
        <row r="104">
          <cell r="D104" t="str">
            <v>21436</v>
          </cell>
          <cell r="H104" t="str">
            <v>413</v>
          </cell>
          <cell r="I104" t="str">
            <v>3. Vốn khác của chủ sở hữu</v>
          </cell>
        </row>
        <row r="105">
          <cell r="D105" t="str">
            <v>21438</v>
          </cell>
          <cell r="H105" t="str">
            <v>414</v>
          </cell>
          <cell r="I105" t="str">
            <v>4. Cổ phiếu quỹ (*)</v>
          </cell>
        </row>
        <row r="106">
          <cell r="D106" t="str">
            <v>2147</v>
          </cell>
          <cell r="H106" t="str">
            <v>415</v>
          </cell>
          <cell r="I106" t="str">
            <v>5. Chênh lệch đánh giá lại tài sản</v>
          </cell>
        </row>
        <row r="107">
          <cell r="D107" t="str">
            <v>217</v>
          </cell>
          <cell r="H107" t="str">
            <v>416</v>
          </cell>
          <cell r="I107" t="str">
            <v>6. Chênh lệch tỷ giá hối đoái</v>
          </cell>
        </row>
        <row r="108">
          <cell r="D108" t="str">
            <v>221</v>
          </cell>
          <cell r="H108" t="str">
            <v>417</v>
          </cell>
          <cell r="I108" t="str">
            <v>7. Quỹ đầu tư phát triển</v>
          </cell>
        </row>
        <row r="109">
          <cell r="D109" t="str">
            <v>222</v>
          </cell>
          <cell r="H109" t="str">
            <v>418</v>
          </cell>
          <cell r="I109" t="str">
            <v>8. Quỹ dự phòng tài chính</v>
          </cell>
        </row>
        <row r="110">
          <cell r="D110" t="str">
            <v>223</v>
          </cell>
          <cell r="H110" t="str">
            <v>419</v>
          </cell>
          <cell r="I110" t="str">
            <v>9. Quỹ khác thuộc vốn chủ sở hữu</v>
          </cell>
        </row>
        <row r="111">
          <cell r="D111" t="str">
            <v>2281</v>
          </cell>
          <cell r="H111" t="str">
            <v>420</v>
          </cell>
          <cell r="I111" t="str">
            <v>10. Lợi nhuận sau thuế chưa phân phối</v>
          </cell>
        </row>
        <row r="112">
          <cell r="D112" t="str">
            <v>22821</v>
          </cell>
          <cell r="H112" t="str">
            <v>421</v>
          </cell>
          <cell r="I112" t="str">
            <v>11. Nguồn vốn đầu tư XDCB</v>
          </cell>
        </row>
        <row r="113">
          <cell r="D113" t="str">
            <v>22822</v>
          </cell>
          <cell r="H113" t="str">
            <v>422</v>
          </cell>
          <cell r="I113" t="str">
            <v>12. Quỹ hỗ trợ sắp xếp doanh nghiệp</v>
          </cell>
        </row>
        <row r="114">
          <cell r="D114" t="str">
            <v>22881</v>
          </cell>
          <cell r="H114" t="str">
            <v>430</v>
          </cell>
          <cell r="I114" t="str">
            <v>II. Nguồn kinh phí và các quỹ khác</v>
          </cell>
        </row>
        <row r="115">
          <cell r="D115" t="str">
            <v>22882</v>
          </cell>
          <cell r="H115" t="str">
            <v>432</v>
          </cell>
          <cell r="I115" t="str">
            <v>2. Nguồn kinh phí</v>
          </cell>
        </row>
        <row r="116">
          <cell r="D116" t="str">
            <v>229</v>
          </cell>
          <cell r="H116" t="str">
            <v>433</v>
          </cell>
          <cell r="I116" t="str">
            <v>3. Nguồn kinh phí đã hình thành TSCĐ</v>
          </cell>
        </row>
        <row r="117">
          <cell r="D117" t="str">
            <v>2411</v>
          </cell>
          <cell r="H117" t="str">
            <v>440</v>
          </cell>
          <cell r="I117" t="str">
            <v>TỔNG CỘNG NGUỒN VỐN</v>
          </cell>
        </row>
        <row r="118">
          <cell r="D118" t="str">
            <v>2412</v>
          </cell>
        </row>
        <row r="119">
          <cell r="D119" t="str">
            <v>2413</v>
          </cell>
        </row>
        <row r="120">
          <cell r="D120" t="str">
            <v>2421</v>
          </cell>
        </row>
        <row r="121">
          <cell r="D121" t="str">
            <v>2422</v>
          </cell>
        </row>
        <row r="122">
          <cell r="D122" t="str">
            <v>2423</v>
          </cell>
        </row>
        <row r="123">
          <cell r="D123" t="str">
            <v>2424</v>
          </cell>
        </row>
        <row r="124">
          <cell r="D124" t="str">
            <v>2425</v>
          </cell>
        </row>
        <row r="125">
          <cell r="D125" t="str">
            <v>2426</v>
          </cell>
        </row>
        <row r="126">
          <cell r="D126" t="str">
            <v>2427</v>
          </cell>
        </row>
        <row r="127">
          <cell r="D127" t="str">
            <v>2428</v>
          </cell>
        </row>
        <row r="128">
          <cell r="D128" t="str">
            <v>2429</v>
          </cell>
        </row>
        <row r="129">
          <cell r="D129" t="str">
            <v>2420</v>
          </cell>
        </row>
        <row r="130">
          <cell r="D130" t="str">
            <v>2431</v>
          </cell>
        </row>
        <row r="131">
          <cell r="D131" t="str">
            <v>2432</v>
          </cell>
        </row>
        <row r="132">
          <cell r="D132" t="str">
            <v>2433</v>
          </cell>
        </row>
        <row r="133">
          <cell r="D133" t="str">
            <v>2434</v>
          </cell>
        </row>
        <row r="134">
          <cell r="D134" t="str">
            <v>244</v>
          </cell>
        </row>
        <row r="135">
          <cell r="D135" t="str">
            <v>3111</v>
          </cell>
        </row>
        <row r="136">
          <cell r="D136" t="str">
            <v>3112</v>
          </cell>
        </row>
        <row r="137">
          <cell r="D137" t="str">
            <v>315</v>
          </cell>
        </row>
        <row r="138">
          <cell r="D138" t="str">
            <v>331an</v>
          </cell>
        </row>
        <row r="139">
          <cell r="D139" t="str">
            <v>331ad</v>
          </cell>
        </row>
        <row r="140">
          <cell r="D140" t="str">
            <v>331bn</v>
          </cell>
        </row>
        <row r="141">
          <cell r="D141" t="str">
            <v>331bd</v>
          </cell>
        </row>
        <row r="142">
          <cell r="D142" t="str">
            <v>33311a</v>
          </cell>
        </row>
        <row r="143">
          <cell r="D143" t="str">
            <v>33311b</v>
          </cell>
        </row>
        <row r="144">
          <cell r="D144" t="str">
            <v>33312a</v>
          </cell>
        </row>
        <row r="145">
          <cell r="D145" t="str">
            <v>33312b</v>
          </cell>
        </row>
        <row r="146">
          <cell r="D146" t="str">
            <v>3332a</v>
          </cell>
        </row>
        <row r="147">
          <cell r="D147" t="str">
            <v>3332b</v>
          </cell>
        </row>
        <row r="148">
          <cell r="D148" t="str">
            <v>3333a</v>
          </cell>
        </row>
        <row r="149">
          <cell r="D149" t="str">
            <v>3333b</v>
          </cell>
        </row>
        <row r="150">
          <cell r="D150" t="str">
            <v>3334a</v>
          </cell>
        </row>
        <row r="151">
          <cell r="D151" t="str">
            <v>3334b</v>
          </cell>
        </row>
        <row r="152">
          <cell r="D152" t="str">
            <v>3335a</v>
          </cell>
        </row>
        <row r="153">
          <cell r="D153" t="str">
            <v>3335b</v>
          </cell>
        </row>
        <row r="154">
          <cell r="D154" t="str">
            <v>3336a</v>
          </cell>
        </row>
        <row r="155">
          <cell r="D155" t="str">
            <v>3336b</v>
          </cell>
        </row>
        <row r="156">
          <cell r="D156" t="str">
            <v>3337a</v>
          </cell>
        </row>
        <row r="157">
          <cell r="D157" t="str">
            <v>3337b</v>
          </cell>
        </row>
        <row r="158">
          <cell r="D158" t="str">
            <v>3338a</v>
          </cell>
        </row>
        <row r="159">
          <cell r="D159" t="str">
            <v>3338b</v>
          </cell>
        </row>
        <row r="160">
          <cell r="D160" t="str">
            <v>3339a1</v>
          </cell>
        </row>
        <row r="161">
          <cell r="D161" t="str">
            <v>3339a2</v>
          </cell>
        </row>
        <row r="162">
          <cell r="D162" t="str">
            <v>3339b1</v>
          </cell>
        </row>
        <row r="163">
          <cell r="D163" t="str">
            <v>3339b2</v>
          </cell>
        </row>
        <row r="164">
          <cell r="D164" t="str">
            <v>3341a</v>
          </cell>
        </row>
        <row r="165">
          <cell r="D165" t="str">
            <v>3341b</v>
          </cell>
        </row>
        <row r="166">
          <cell r="D166" t="str">
            <v>3348a</v>
          </cell>
        </row>
        <row r="167">
          <cell r="D167" t="str">
            <v>3348b</v>
          </cell>
        </row>
        <row r="168">
          <cell r="D168" t="str">
            <v>3351</v>
          </cell>
        </row>
        <row r="169">
          <cell r="D169" t="str">
            <v>3352</v>
          </cell>
        </row>
        <row r="170">
          <cell r="D170" t="str">
            <v>3353</v>
          </cell>
        </row>
        <row r="171">
          <cell r="D171" t="str">
            <v>3354</v>
          </cell>
        </row>
        <row r="172">
          <cell r="D172" t="str">
            <v>3355</v>
          </cell>
        </row>
        <row r="173">
          <cell r="D173" t="str">
            <v>336an</v>
          </cell>
        </row>
        <row r="174">
          <cell r="D174" t="str">
            <v>336bn</v>
          </cell>
        </row>
        <row r="175">
          <cell r="D175" t="str">
            <v>336ad1</v>
          </cell>
        </row>
        <row r="176">
          <cell r="D176" t="str">
            <v>336ad2</v>
          </cell>
        </row>
        <row r="177">
          <cell r="D177" t="str">
            <v>336ad3</v>
          </cell>
        </row>
        <row r="178">
          <cell r="D178" t="str">
            <v>336bd1</v>
          </cell>
        </row>
        <row r="179">
          <cell r="D179" t="str">
            <v>336bd2</v>
          </cell>
        </row>
        <row r="180">
          <cell r="D180" t="str">
            <v>336bd3</v>
          </cell>
        </row>
        <row r="181">
          <cell r="D181" t="str">
            <v>337a</v>
          </cell>
        </row>
        <row r="182">
          <cell r="D182" t="str">
            <v>337b</v>
          </cell>
        </row>
        <row r="183">
          <cell r="D183" t="str">
            <v>3381</v>
          </cell>
        </row>
        <row r="184">
          <cell r="D184" t="str">
            <v>3382a</v>
          </cell>
        </row>
        <row r="185">
          <cell r="D185" t="str">
            <v>3382b</v>
          </cell>
        </row>
        <row r="186">
          <cell r="D186" t="str">
            <v>3383a</v>
          </cell>
        </row>
        <row r="187">
          <cell r="D187" t="str">
            <v>3383b</v>
          </cell>
        </row>
        <row r="188">
          <cell r="D188" t="str">
            <v>3384a</v>
          </cell>
        </row>
        <row r="189">
          <cell r="D189" t="str">
            <v>3384b</v>
          </cell>
        </row>
        <row r="190">
          <cell r="D190" t="str">
            <v>3385a</v>
          </cell>
        </row>
        <row r="191">
          <cell r="D191" t="str">
            <v>3385b</v>
          </cell>
        </row>
        <row r="192">
          <cell r="D192" t="str">
            <v>3386a</v>
          </cell>
        </row>
        <row r="193">
          <cell r="D193" t="str">
            <v>3386b</v>
          </cell>
        </row>
        <row r="194">
          <cell r="D194" t="str">
            <v>3387an</v>
          </cell>
        </row>
        <row r="195">
          <cell r="D195" t="str">
            <v>3387ad</v>
          </cell>
        </row>
        <row r="196">
          <cell r="D196" t="str">
            <v>3387b</v>
          </cell>
        </row>
        <row r="197">
          <cell r="D197" t="str">
            <v>3388a1</v>
          </cell>
        </row>
        <row r="198">
          <cell r="D198" t="str">
            <v>3388b1</v>
          </cell>
        </row>
        <row r="199">
          <cell r="D199" t="str">
            <v>3388a2</v>
          </cell>
        </row>
        <row r="200">
          <cell r="D200" t="str">
            <v>3388b2</v>
          </cell>
        </row>
        <row r="201">
          <cell r="D201" t="str">
            <v>3388an</v>
          </cell>
        </row>
        <row r="202">
          <cell r="D202" t="str">
            <v>3388ad</v>
          </cell>
        </row>
        <row r="203">
          <cell r="D203" t="str">
            <v>3388bn</v>
          </cell>
        </row>
        <row r="204">
          <cell r="D204" t="str">
            <v>3388bd</v>
          </cell>
        </row>
        <row r="205">
          <cell r="D205" t="str">
            <v>3389a</v>
          </cell>
        </row>
        <row r="206">
          <cell r="D206" t="str">
            <v>3389b</v>
          </cell>
        </row>
        <row r="207">
          <cell r="D207" t="str">
            <v>3411</v>
          </cell>
        </row>
        <row r="208">
          <cell r="D208" t="str">
            <v>3412</v>
          </cell>
        </row>
        <row r="209">
          <cell r="D209" t="str">
            <v>3421</v>
          </cell>
        </row>
        <row r="210">
          <cell r="D210" t="str">
            <v>3422</v>
          </cell>
        </row>
        <row r="211">
          <cell r="D211" t="str">
            <v>3431</v>
          </cell>
        </row>
        <row r="212">
          <cell r="D212" t="str">
            <v>3432</v>
          </cell>
        </row>
        <row r="213">
          <cell r="D213" t="str">
            <v>3433</v>
          </cell>
        </row>
        <row r="214">
          <cell r="D214" t="str">
            <v>344</v>
          </cell>
        </row>
        <row r="215">
          <cell r="D215" t="str">
            <v>3471</v>
          </cell>
        </row>
        <row r="216">
          <cell r="D216" t="str">
            <v>3472</v>
          </cell>
        </row>
        <row r="217">
          <cell r="D217" t="str">
            <v>351</v>
          </cell>
        </row>
        <row r="218">
          <cell r="D218" t="str">
            <v>352n</v>
          </cell>
        </row>
        <row r="219">
          <cell r="D219" t="str">
            <v>352d</v>
          </cell>
        </row>
        <row r="220">
          <cell r="D220" t="str">
            <v>3531</v>
          </cell>
        </row>
        <row r="221">
          <cell r="D221" t="str">
            <v>3532</v>
          </cell>
        </row>
        <row r="222">
          <cell r="D222" t="str">
            <v>3533</v>
          </cell>
        </row>
        <row r="223">
          <cell r="D223" t="str">
            <v>3534</v>
          </cell>
        </row>
        <row r="224">
          <cell r="D224" t="str">
            <v>3561</v>
          </cell>
        </row>
        <row r="225">
          <cell r="D225" t="str">
            <v>3562</v>
          </cell>
        </row>
        <row r="226">
          <cell r="D226" t="str">
            <v>4111</v>
          </cell>
        </row>
        <row r="227">
          <cell r="D227" t="str">
            <v>4112</v>
          </cell>
        </row>
        <row r="228">
          <cell r="D228" t="str">
            <v>4118</v>
          </cell>
        </row>
        <row r="229">
          <cell r="D229" t="str">
            <v>412</v>
          </cell>
        </row>
        <row r="230">
          <cell r="D230" t="str">
            <v>4131</v>
          </cell>
        </row>
        <row r="231">
          <cell r="D231" t="str">
            <v>4132</v>
          </cell>
        </row>
        <row r="232">
          <cell r="D232" t="str">
            <v>414</v>
          </cell>
        </row>
        <row r="233">
          <cell r="D233" t="str">
            <v>415</v>
          </cell>
        </row>
        <row r="234">
          <cell r="D234" t="str">
            <v>417</v>
          </cell>
        </row>
        <row r="235">
          <cell r="D235" t="str">
            <v>418</v>
          </cell>
        </row>
        <row r="236">
          <cell r="D236" t="str">
            <v>419</v>
          </cell>
        </row>
        <row r="237">
          <cell r="D237" t="str">
            <v>4211</v>
          </cell>
        </row>
        <row r="238">
          <cell r="D238" t="str">
            <v>4212</v>
          </cell>
        </row>
        <row r="239">
          <cell r="D239" t="str">
            <v>441</v>
          </cell>
        </row>
        <row r="240">
          <cell r="D240" t="str">
            <v>4611</v>
          </cell>
        </row>
        <row r="241">
          <cell r="D241" t="str">
            <v>4612</v>
          </cell>
        </row>
        <row r="242">
          <cell r="D242" t="str">
            <v>466</v>
          </cell>
        </row>
        <row r="243">
          <cell r="D243" t="str">
            <v>5111</v>
          </cell>
        </row>
        <row r="244">
          <cell r="D244" t="str">
            <v>5112</v>
          </cell>
        </row>
        <row r="245">
          <cell r="D245" t="str">
            <v>5113</v>
          </cell>
        </row>
        <row r="246">
          <cell r="D246" t="str">
            <v>5114</v>
          </cell>
        </row>
        <row r="247">
          <cell r="D247" t="str">
            <v>5117</v>
          </cell>
        </row>
        <row r="248">
          <cell r="D248" t="str">
            <v>5118</v>
          </cell>
        </row>
        <row r="249">
          <cell r="D249" t="str">
            <v>5119</v>
          </cell>
        </row>
        <row r="250">
          <cell r="D250" t="str">
            <v>5121</v>
          </cell>
        </row>
        <row r="251">
          <cell r="D251" t="str">
            <v>5122</v>
          </cell>
        </row>
        <row r="252">
          <cell r="D252" t="str">
            <v>5123</v>
          </cell>
        </row>
        <row r="253">
          <cell r="D253" t="str">
            <v>5124</v>
          </cell>
        </row>
        <row r="254">
          <cell r="D254" t="str">
            <v>5127</v>
          </cell>
        </row>
        <row r="255">
          <cell r="D255" t="str">
            <v>5128</v>
          </cell>
        </row>
        <row r="256">
          <cell r="D256" t="str">
            <v>5129</v>
          </cell>
        </row>
        <row r="257">
          <cell r="D257" t="str">
            <v>5151</v>
          </cell>
        </row>
        <row r="258">
          <cell r="D258" t="str">
            <v>5152</v>
          </cell>
        </row>
        <row r="259">
          <cell r="D259" t="str">
            <v>5153</v>
          </cell>
        </row>
        <row r="260">
          <cell r="D260" t="str">
            <v>5154</v>
          </cell>
        </row>
        <row r="261">
          <cell r="D261" t="str">
            <v>5155</v>
          </cell>
        </row>
        <row r="262">
          <cell r="D262" t="str">
            <v>5156</v>
          </cell>
        </row>
        <row r="263">
          <cell r="D263" t="str">
            <v>5157</v>
          </cell>
        </row>
        <row r="264">
          <cell r="D264" t="str">
            <v>5158</v>
          </cell>
        </row>
        <row r="265">
          <cell r="D265" t="str">
            <v>521</v>
          </cell>
        </row>
        <row r="266">
          <cell r="D266" t="str">
            <v>531</v>
          </cell>
        </row>
        <row r="267">
          <cell r="D267" t="str">
            <v>532</v>
          </cell>
        </row>
        <row r="268">
          <cell r="D268" t="str">
            <v>VAT</v>
          </cell>
        </row>
        <row r="269">
          <cell r="D269" t="str">
            <v>TTDB</v>
          </cell>
        </row>
        <row r="270">
          <cell r="D270" t="str">
            <v>TXK</v>
          </cell>
        </row>
        <row r="271">
          <cell r="D271" t="str">
            <v>621</v>
          </cell>
        </row>
        <row r="272">
          <cell r="D272" t="str">
            <v>622</v>
          </cell>
        </row>
        <row r="273">
          <cell r="D273" t="str">
            <v>623</v>
          </cell>
        </row>
        <row r="274">
          <cell r="D274" t="str">
            <v>6231</v>
          </cell>
        </row>
        <row r="275">
          <cell r="D275" t="str">
            <v>6232</v>
          </cell>
        </row>
        <row r="276">
          <cell r="D276" t="str">
            <v>6233</v>
          </cell>
        </row>
        <row r="277">
          <cell r="D277" t="str">
            <v>6234</v>
          </cell>
        </row>
        <row r="278">
          <cell r="D278" t="str">
            <v>6237</v>
          </cell>
        </row>
        <row r="279">
          <cell r="D279" t="str">
            <v>6238</v>
          </cell>
        </row>
        <row r="280">
          <cell r="D280" t="str">
            <v>627</v>
          </cell>
        </row>
        <row r="281">
          <cell r="D281" t="str">
            <v>6271</v>
          </cell>
        </row>
        <row r="282">
          <cell r="D282" t="str">
            <v>6272</v>
          </cell>
        </row>
        <row r="283">
          <cell r="D283" t="str">
            <v>6273</v>
          </cell>
        </row>
        <row r="284">
          <cell r="D284" t="str">
            <v>6274</v>
          </cell>
        </row>
        <row r="285">
          <cell r="D285" t="str">
            <v>6277</v>
          </cell>
        </row>
        <row r="286">
          <cell r="D286" t="str">
            <v>6278</v>
          </cell>
        </row>
        <row r="287">
          <cell r="D287" t="str">
            <v>6321</v>
          </cell>
        </row>
        <row r="288">
          <cell r="D288" t="str">
            <v>6322</v>
          </cell>
        </row>
        <row r="289">
          <cell r="D289" t="str">
            <v>6323</v>
          </cell>
        </row>
        <row r="290">
          <cell r="D290" t="str">
            <v>6324</v>
          </cell>
        </row>
        <row r="291">
          <cell r="D291" t="str">
            <v>6325</v>
          </cell>
        </row>
        <row r="292">
          <cell r="D292" t="str">
            <v>6326</v>
          </cell>
        </row>
        <row r="293">
          <cell r="D293" t="str">
            <v>6327</v>
          </cell>
        </row>
        <row r="294">
          <cell r="D294" t="str">
            <v>6328</v>
          </cell>
        </row>
        <row r="295">
          <cell r="D295" t="str">
            <v>6329</v>
          </cell>
        </row>
        <row r="296">
          <cell r="D296" t="str">
            <v>6351</v>
          </cell>
        </row>
        <row r="297">
          <cell r="D297" t="str">
            <v>6352</v>
          </cell>
        </row>
        <row r="298">
          <cell r="D298" t="str">
            <v>6353</v>
          </cell>
        </row>
        <row r="299">
          <cell r="D299" t="str">
            <v>6354</v>
          </cell>
        </row>
        <row r="300">
          <cell r="D300" t="str">
            <v>6355</v>
          </cell>
        </row>
        <row r="301">
          <cell r="D301" t="str">
            <v>6356</v>
          </cell>
        </row>
        <row r="302">
          <cell r="D302" t="str">
            <v>6357</v>
          </cell>
        </row>
        <row r="303">
          <cell r="D303" t="str">
            <v>6358</v>
          </cell>
        </row>
        <row r="304">
          <cell r="D304" t="str">
            <v>641</v>
          </cell>
        </row>
        <row r="305">
          <cell r="D305" t="str">
            <v>6411</v>
          </cell>
        </row>
        <row r="306">
          <cell r="D306" t="str">
            <v>6412</v>
          </cell>
        </row>
        <row r="307">
          <cell r="D307" t="str">
            <v>6413</v>
          </cell>
        </row>
        <row r="308">
          <cell r="D308" t="str">
            <v>6414</v>
          </cell>
        </row>
        <row r="309">
          <cell r="D309" t="str">
            <v>6415</v>
          </cell>
        </row>
        <row r="310">
          <cell r="D310" t="str">
            <v>6417</v>
          </cell>
        </row>
        <row r="311">
          <cell r="D311" t="str">
            <v>6418</v>
          </cell>
        </row>
        <row r="312">
          <cell r="D312" t="str">
            <v>642</v>
          </cell>
        </row>
        <row r="313">
          <cell r="D313" t="str">
            <v>6421</v>
          </cell>
        </row>
        <row r="314">
          <cell r="D314" t="str">
            <v>6422</v>
          </cell>
        </row>
        <row r="315">
          <cell r="D315" t="str">
            <v>6423</v>
          </cell>
        </row>
        <row r="316">
          <cell r="D316" t="str">
            <v>6424</v>
          </cell>
        </row>
        <row r="317">
          <cell r="D317" t="str">
            <v>6425</v>
          </cell>
        </row>
        <row r="318">
          <cell r="D318" t="str">
            <v>6426</v>
          </cell>
        </row>
        <row r="319">
          <cell r="D319" t="str">
            <v>6427</v>
          </cell>
        </row>
        <row r="320">
          <cell r="D320" t="str">
            <v>6428</v>
          </cell>
        </row>
        <row r="321">
          <cell r="D321" t="str">
            <v>711</v>
          </cell>
        </row>
        <row r="322">
          <cell r="D322" t="str">
            <v>811</v>
          </cell>
        </row>
        <row r="323">
          <cell r="D323" t="str">
            <v>82111</v>
          </cell>
        </row>
        <row r="324">
          <cell r="D324" t="str">
            <v>82112</v>
          </cell>
        </row>
        <row r="325">
          <cell r="D325" t="str">
            <v>82121</v>
          </cell>
        </row>
        <row r="326">
          <cell r="D326" t="str">
            <v>82122</v>
          </cell>
        </row>
        <row r="327">
          <cell r="D327" t="str">
            <v>82123</v>
          </cell>
        </row>
        <row r="328">
          <cell r="D328" t="str">
            <v>82124</v>
          </cell>
        </row>
        <row r="329">
          <cell r="D329" t="str">
            <v>82125</v>
          </cell>
        </row>
        <row r="330">
          <cell r="D330" t="str">
            <v>911</v>
          </cell>
        </row>
        <row r="331">
          <cell r="D331" t="str">
            <v>001</v>
          </cell>
        </row>
        <row r="332">
          <cell r="D332" t="str">
            <v>002</v>
          </cell>
        </row>
        <row r="333">
          <cell r="D333" t="str">
            <v>003</v>
          </cell>
        </row>
        <row r="334">
          <cell r="D334" t="str">
            <v>004</v>
          </cell>
        </row>
        <row r="335">
          <cell r="D335" t="str">
            <v>007</v>
          </cell>
        </row>
        <row r="336">
          <cell r="D336" t="str">
            <v>0071</v>
          </cell>
        </row>
        <row r="337">
          <cell r="D337" t="str">
            <v>0072</v>
          </cell>
        </row>
        <row r="338">
          <cell r="D338" t="str">
            <v>0073</v>
          </cell>
        </row>
        <row r="339">
          <cell r="D339" t="str">
            <v>0074</v>
          </cell>
        </row>
        <row r="340">
          <cell r="D340" t="str">
            <v>0075</v>
          </cell>
        </row>
        <row r="341">
          <cell r="D341" t="str">
            <v>0076</v>
          </cell>
        </row>
        <row r="342">
          <cell r="D342" t="str">
            <v>008</v>
          </cell>
        </row>
        <row r="343">
          <cell r="D343" t="str">
            <v>LC01</v>
          </cell>
        </row>
        <row r="344">
          <cell r="D344" t="str">
            <v>LC02</v>
          </cell>
        </row>
        <row r="345">
          <cell r="D345" t="str">
            <v>LC03</v>
          </cell>
        </row>
        <row r="346">
          <cell r="D346" t="str">
            <v>LC04</v>
          </cell>
        </row>
        <row r="347">
          <cell r="D347" t="str">
            <v>LC05</v>
          </cell>
        </row>
        <row r="348">
          <cell r="D348" t="str">
            <v>LC06</v>
          </cell>
        </row>
        <row r="349">
          <cell r="D349" t="str">
            <v>LC07</v>
          </cell>
        </row>
        <row r="350">
          <cell r="D350" t="str">
            <v>LC21</v>
          </cell>
        </row>
        <row r="351">
          <cell r="D351" t="str">
            <v>LC22</v>
          </cell>
        </row>
        <row r="352">
          <cell r="D352" t="str">
            <v>LC23</v>
          </cell>
        </row>
        <row r="353">
          <cell r="D353" t="str">
            <v>LC24</v>
          </cell>
        </row>
        <row r="354">
          <cell r="D354" t="str">
            <v>LC25</v>
          </cell>
        </row>
        <row r="355">
          <cell r="D355" t="str">
            <v>LC26</v>
          </cell>
        </row>
        <row r="356">
          <cell r="D356" t="str">
            <v>LC27</v>
          </cell>
        </row>
        <row r="357">
          <cell r="D357" t="str">
            <v>LC31</v>
          </cell>
        </row>
        <row r="358">
          <cell r="D358" t="str">
            <v>LC32</v>
          </cell>
        </row>
        <row r="359">
          <cell r="D359" t="str">
            <v>LC33</v>
          </cell>
        </row>
        <row r="360">
          <cell r="D360" t="str">
            <v>LC34</v>
          </cell>
        </row>
        <row r="361">
          <cell r="D361" t="str">
            <v>LC35</v>
          </cell>
        </row>
        <row r="362">
          <cell r="D362" t="str">
            <v>LC36</v>
          </cell>
        </row>
        <row r="363">
          <cell r="D363" t="str">
            <v>LC61</v>
          </cell>
        </row>
      </sheetData>
      <sheetData sheetId="10">
        <row r="13">
          <cell r="B13" t="str">
            <v>I. LƯU CHUYỂN TIỀN TỪ HOẠT ĐỘNG KINH DOANH</v>
          </cell>
        </row>
        <row r="14">
          <cell r="A14" t="str">
            <v>01</v>
          </cell>
          <cell r="B14" t="str">
            <v>1. Lợi nhuận trước thuế </v>
          </cell>
          <cell r="AE14">
            <v>0</v>
          </cell>
          <cell r="AL14" t="e">
            <v>#REF!</v>
          </cell>
        </row>
        <row r="15">
          <cell r="B15" t="str">
            <v>2. Điều chỉnh cho các khoản</v>
          </cell>
        </row>
        <row r="16">
          <cell r="A16" t="str">
            <v>02</v>
          </cell>
          <cell r="C16" t="str">
            <v> - Khấu hao tài sản cố định</v>
          </cell>
          <cell r="AE16">
            <v>0</v>
          </cell>
          <cell r="AL16">
            <v>539176535</v>
          </cell>
        </row>
        <row r="17">
          <cell r="A17" t="str">
            <v>03</v>
          </cell>
          <cell r="C17" t="str">
            <v> - Các khoản dự phòng </v>
          </cell>
          <cell r="AE17">
            <v>0</v>
          </cell>
        </row>
        <row r="18">
          <cell r="A18" t="str">
            <v>04</v>
          </cell>
          <cell r="C18" t="str">
            <v> - Lãi/lỗ chênh lệch tỷ giá hối đoái chưa thực hiện</v>
          </cell>
          <cell r="AE18">
            <v>0</v>
          </cell>
        </row>
        <row r="19">
          <cell r="A19" t="str">
            <v>05</v>
          </cell>
          <cell r="C19" t="str">
            <v> - Lãi/lỗ từ hoạt động đầu tư</v>
          </cell>
          <cell r="AE19">
            <v>0</v>
          </cell>
        </row>
        <row r="20">
          <cell r="A20" t="str">
            <v>06</v>
          </cell>
          <cell r="C20" t="str">
            <v> - Chi phí lãi vay </v>
          </cell>
          <cell r="AE20">
            <v>0</v>
          </cell>
        </row>
        <row r="21">
          <cell r="A21" t="str">
            <v>08</v>
          </cell>
          <cell r="B21" t="str">
            <v>3. Lợi nhuận từ hoạt động kinh doanh trước</v>
          </cell>
          <cell r="AE21">
            <v>0</v>
          </cell>
          <cell r="AL21" t="e">
            <v>#REF!</v>
          </cell>
        </row>
        <row r="22">
          <cell r="B22" t="str">
            <v>    thay đổi vốn lưu động </v>
          </cell>
        </row>
        <row r="23">
          <cell r="A23" t="str">
            <v>09</v>
          </cell>
          <cell r="C23" t="str">
            <v> - Tăng/giảm các khoản phải thu </v>
          </cell>
          <cell r="AE23">
            <v>0</v>
          </cell>
        </row>
        <row r="24">
          <cell r="A24" t="str">
            <v>10</v>
          </cell>
          <cell r="C24" t="str">
            <v> - Tăng/giảm hàng tồn kho </v>
          </cell>
          <cell r="AE24">
            <v>0</v>
          </cell>
        </row>
        <row r="25">
          <cell r="A25" t="str">
            <v>11</v>
          </cell>
          <cell r="C25" t="str">
            <v> - Tăng/giảm các khoản phải trả</v>
          </cell>
          <cell r="AE25">
            <v>0</v>
          </cell>
        </row>
        <row r="26">
          <cell r="C26" t="str">
            <v>   (không kể lãi vay phải trả, thuế TNDN phải nộp)</v>
          </cell>
        </row>
        <row r="27">
          <cell r="A27" t="str">
            <v>12</v>
          </cell>
          <cell r="C27" t="str">
            <v> - Tăng/giảm chi phí trả trước</v>
          </cell>
          <cell r="AE27">
            <v>0</v>
          </cell>
        </row>
        <row r="28">
          <cell r="A28" t="str">
            <v>13</v>
          </cell>
          <cell r="C28" t="str">
            <v> - Tiền lãi vay đã trả</v>
          </cell>
          <cell r="AE28">
            <v>0</v>
          </cell>
        </row>
        <row r="29">
          <cell r="A29" t="str">
            <v>14</v>
          </cell>
          <cell r="C29" t="str">
            <v> - Thuế thu nhập doanh nghiệp đã nộp</v>
          </cell>
          <cell r="AE29">
            <v>0</v>
          </cell>
          <cell r="AL29">
            <v>0</v>
          </cell>
        </row>
        <row r="30">
          <cell r="A30" t="str">
            <v>15</v>
          </cell>
          <cell r="C30" t="str">
            <v> - Tiền thu khác từ hoạt động kinh doanh</v>
          </cell>
          <cell r="AE30">
            <v>0</v>
          </cell>
        </row>
        <row r="31">
          <cell r="A31" t="str">
            <v>16</v>
          </cell>
          <cell r="C31" t="str">
            <v> - Tiền chi khác cho hoạt động kinh doanh</v>
          </cell>
          <cell r="AE31">
            <v>0</v>
          </cell>
          <cell r="AL31">
            <v>0</v>
          </cell>
        </row>
        <row r="32">
          <cell r="A32" t="str">
            <v>20</v>
          </cell>
          <cell r="B32" t="str">
            <v>Lưu chuyển tiền thuần từ hoạt động kinh doanh</v>
          </cell>
          <cell r="AE32">
            <v>0</v>
          </cell>
          <cell r="AL32" t="e">
            <v>#REF!</v>
          </cell>
        </row>
        <row r="34">
          <cell r="B34" t="str">
            <v>II.  LƯU CHUYỂN TỪ HOẠT ĐỘNG ĐẦU TƯ </v>
          </cell>
        </row>
        <row r="35">
          <cell r="A35" t="str">
            <v>21</v>
          </cell>
          <cell r="B35" t="str">
            <v>1.</v>
          </cell>
          <cell r="C35" t="str">
            <v>Tiền chi để mua sắm, xây dựng TSCĐ và các tài sản</v>
          </cell>
          <cell r="AE35">
            <v>0</v>
          </cell>
        </row>
        <row r="36">
          <cell r="C36" t="str">
            <v>dài hạn khác</v>
          </cell>
        </row>
        <row r="37">
          <cell r="A37" t="str">
            <v>22</v>
          </cell>
          <cell r="B37" t="str">
            <v>2.</v>
          </cell>
          <cell r="C37" t="str">
            <v>Tiền thu từ thanh lý, nhượng bán TSCĐ và các tài sản</v>
          </cell>
          <cell r="AE37">
            <v>0</v>
          </cell>
        </row>
        <row r="38">
          <cell r="C38" t="str">
            <v>dài hạn khác </v>
          </cell>
        </row>
        <row r="39">
          <cell r="A39" t="str">
            <v>23</v>
          </cell>
          <cell r="B39" t="str">
            <v>3.</v>
          </cell>
          <cell r="C39" t="str">
            <v>Tiền chi cho vay, mua các công cụ nợ của đơn vị khác</v>
          </cell>
          <cell r="AE39">
            <v>0</v>
          </cell>
        </row>
        <row r="40">
          <cell r="A40" t="str">
            <v>24</v>
          </cell>
          <cell r="B40" t="str">
            <v>4.</v>
          </cell>
          <cell r="C40" t="str">
            <v>Tiền thu hồi cho vay, bán lại các công cụ nợ của đơn</v>
          </cell>
          <cell r="AE40">
            <v>0</v>
          </cell>
        </row>
        <row r="41">
          <cell r="C41" t="str">
            <v>vị khác </v>
          </cell>
        </row>
        <row r="42">
          <cell r="A42" t="str">
            <v>25</v>
          </cell>
          <cell r="B42" t="str">
            <v>5.</v>
          </cell>
          <cell r="C42" t="str">
            <v>Tiền chi đầu tư góp vốn vào đơn vị khác</v>
          </cell>
          <cell r="AE42">
            <v>0</v>
          </cell>
        </row>
        <row r="43">
          <cell r="A43" t="str">
            <v>26</v>
          </cell>
          <cell r="B43" t="str">
            <v>6.</v>
          </cell>
          <cell r="C43" t="str">
            <v>Tiền thu hồi đầu tư góp vốn vào đơn vị khác</v>
          </cell>
          <cell r="AE43">
            <v>0</v>
          </cell>
        </row>
        <row r="44">
          <cell r="A44" t="str">
            <v>27</v>
          </cell>
          <cell r="B44" t="str">
            <v>7.</v>
          </cell>
          <cell r="C44" t="str">
            <v>Tiền thu lãi cho vay, cổ tức và lợi nhuận được chia</v>
          </cell>
          <cell r="AE44">
            <v>0</v>
          </cell>
        </row>
        <row r="45">
          <cell r="A45" t="str">
            <v>30</v>
          </cell>
          <cell r="B45" t="str">
            <v>Lưu chuyển tiền thuần từ hoạt động đầu tư</v>
          </cell>
          <cell r="AE45">
            <v>0</v>
          </cell>
          <cell r="AL45">
            <v>0</v>
          </cell>
        </row>
        <row r="47">
          <cell r="B47" t="str">
            <v>III. LƯU CHUYỂN TIỀN TỪ HOẠT ĐỘNG TÀI CHÍNH </v>
          </cell>
        </row>
        <row r="48">
          <cell r="A48" t="str">
            <v>31</v>
          </cell>
          <cell r="B48" t="str">
            <v>1.</v>
          </cell>
          <cell r="C48" t="str">
            <v>Tiền thu từ phát hành cố phiếu, nhận vốn góp của</v>
          </cell>
          <cell r="AE48">
            <v>0</v>
          </cell>
        </row>
        <row r="49">
          <cell r="C49" t="str">
            <v>chủ sở hữu</v>
          </cell>
        </row>
        <row r="50">
          <cell r="A50" t="str">
            <v>32</v>
          </cell>
          <cell r="B50" t="str">
            <v>2.</v>
          </cell>
          <cell r="C50" t="str">
            <v>Tiền chi trả vốn góp  cho các chủ sở hữu,</v>
          </cell>
          <cell r="AE50">
            <v>0</v>
          </cell>
        </row>
        <row r="51">
          <cell r="C51" t="str">
            <v> mua lại cổ phiếu của doanh nghiệp đã phát hành</v>
          </cell>
        </row>
        <row r="52">
          <cell r="A52" t="str">
            <v>33</v>
          </cell>
          <cell r="B52" t="str">
            <v>3.</v>
          </cell>
          <cell r="C52" t="str">
            <v>Tiền vay ngắn hạn, dài hạn nhận được</v>
          </cell>
          <cell r="AE52">
            <v>0</v>
          </cell>
        </row>
        <row r="53">
          <cell r="A53" t="str">
            <v>34</v>
          </cell>
          <cell r="B53" t="str">
            <v>4.</v>
          </cell>
          <cell r="C53" t="str">
            <v>Tiền chi trả nợ gốc vay</v>
          </cell>
          <cell r="AE53">
            <v>0</v>
          </cell>
        </row>
        <row r="54">
          <cell r="A54" t="str">
            <v>35</v>
          </cell>
          <cell r="B54" t="str">
            <v>5.</v>
          </cell>
          <cell r="C54" t="str">
            <v>Tiền chi trả nợ thuê tài chính </v>
          </cell>
          <cell r="AE54">
            <v>0</v>
          </cell>
        </row>
        <row r="55">
          <cell r="A55" t="str">
            <v>36</v>
          </cell>
          <cell r="B55" t="str">
            <v>6.</v>
          </cell>
          <cell r="C55" t="str">
            <v>Cổ tức, lợi nhuận đã trả cho chủ sở hữu </v>
          </cell>
          <cell r="AE55">
            <v>0</v>
          </cell>
        </row>
        <row r="56">
          <cell r="A56" t="str">
            <v>40</v>
          </cell>
          <cell r="B56" t="str">
            <v>Lưu chuyển tiền thuần từ hoạt động tài chính</v>
          </cell>
          <cell r="AE56">
            <v>0</v>
          </cell>
          <cell r="AL56">
            <v>0</v>
          </cell>
        </row>
        <row r="58">
          <cell r="A58" t="str">
            <v>50</v>
          </cell>
          <cell r="B58" t="str">
            <v>Lưu chuyển tiền thuần trong kỳ</v>
          </cell>
          <cell r="AE58">
            <v>0</v>
          </cell>
          <cell r="AL58" t="e">
            <v>#REF!</v>
          </cell>
        </row>
        <row r="60">
          <cell r="A60" t="str">
            <v>60</v>
          </cell>
          <cell r="B60" t="str">
            <v>Tiền và tương đương tiền đầu kỳ</v>
          </cell>
          <cell r="AE60" t="e">
            <v>#REF!</v>
          </cell>
          <cell r="AL60">
            <v>0</v>
          </cell>
        </row>
        <row r="61">
          <cell r="A61" t="str">
            <v>61</v>
          </cell>
          <cell r="B61" t="str">
            <v>Ảnh hưởng của thay đổi tỷ giá hối đoái quy đổi ngoại tệ</v>
          </cell>
          <cell r="AE61">
            <v>0</v>
          </cell>
          <cell r="AL61">
            <v>0</v>
          </cell>
        </row>
        <row r="62">
          <cell r="A62" t="str">
            <v>70</v>
          </cell>
          <cell r="B62" t="str">
            <v>Tiền và tương đương tiền cuối kỳ</v>
          </cell>
          <cell r="AB62" t="e">
            <v>#REF!</v>
          </cell>
          <cell r="AE62" t="e">
            <v>#REF!</v>
          </cell>
          <cell r="AL62" t="e">
            <v>#REF!</v>
          </cell>
        </row>
      </sheetData>
      <sheetData sheetId="11">
        <row r="36">
          <cell r="B36" t="e">
            <v>#REF!</v>
          </cell>
          <cell r="C36" t="e">
            <v>#REF!</v>
          </cell>
        </row>
      </sheetData>
      <sheetData sheetId="14">
        <row r="1">
          <cell r="I1" t="str">
            <v>$F$9:$H$10</v>
          </cell>
        </row>
        <row r="9">
          <cell r="F9" t="str">
            <v>Nợ</v>
          </cell>
          <cell r="G9" t="str">
            <v>Có</v>
          </cell>
          <cell r="H9" t="str">
            <v>Số tiền</v>
          </cell>
        </row>
        <row r="10">
          <cell r="F10" t="str">
            <v>xx</v>
          </cell>
        </row>
      </sheetData>
      <sheetData sheetId="15">
        <row r="1">
          <cell r="A1" t="str">
            <v>+</v>
          </cell>
          <cell r="AK1" t="str">
            <v>01</v>
          </cell>
          <cell r="AL1" t="str">
            <v>02</v>
          </cell>
          <cell r="AM1" t="str">
            <v>03</v>
          </cell>
          <cell r="AN1" t="str">
            <v>04</v>
          </cell>
          <cell r="AO1" t="str">
            <v>05</v>
          </cell>
          <cell r="AP1" t="str">
            <v>06</v>
          </cell>
          <cell r="AQ1" t="str">
            <v>07</v>
          </cell>
          <cell r="AR1" t="str">
            <v>21</v>
          </cell>
          <cell r="AS1" t="str">
            <v>22</v>
          </cell>
          <cell r="AT1" t="str">
            <v>23</v>
          </cell>
          <cell r="AU1" t="str">
            <v>24</v>
          </cell>
          <cell r="AV1" t="str">
            <v>25</v>
          </cell>
          <cell r="AW1" t="str">
            <v>26</v>
          </cell>
          <cell r="AX1" t="str">
            <v>27</v>
          </cell>
          <cell r="AY1" t="str">
            <v>31</v>
          </cell>
          <cell r="AZ1" t="str">
            <v>32</v>
          </cell>
          <cell r="BA1" t="str">
            <v>33</v>
          </cell>
          <cell r="BB1" t="str">
            <v>34</v>
          </cell>
          <cell r="BC1" t="str">
            <v>35</v>
          </cell>
          <cell r="BD1" t="str">
            <v>36</v>
          </cell>
          <cell r="BE1" t="str">
            <v>61</v>
          </cell>
        </row>
        <row r="2">
          <cell r="A2" t="str">
            <v>-</v>
          </cell>
          <cell r="AK2">
            <v>0</v>
          </cell>
          <cell r="AL2">
            <v>0</v>
          </cell>
          <cell r="AM2">
            <v>0</v>
          </cell>
          <cell r="AN2">
            <v>0</v>
          </cell>
          <cell r="AO2">
            <v>0</v>
          </cell>
          <cell r="AP2">
            <v>0</v>
          </cell>
          <cell r="AQ2">
            <v>0</v>
          </cell>
          <cell r="AR2">
            <v>0</v>
          </cell>
          <cell r="AS2">
            <v>0</v>
          </cell>
          <cell r="AT2">
            <v>0</v>
          </cell>
          <cell r="AU2">
            <v>0</v>
          </cell>
          <cell r="AV2">
            <v>0</v>
          </cell>
          <cell r="AW2">
            <v>0</v>
          </cell>
          <cell r="AX2">
            <v>0</v>
          </cell>
          <cell r="AY2">
            <v>0</v>
          </cell>
          <cell r="AZ2">
            <v>0</v>
          </cell>
          <cell r="BA2">
            <v>0</v>
          </cell>
          <cell r="BB2">
            <v>0</v>
          </cell>
          <cell r="BC2">
            <v>0</v>
          </cell>
          <cell r="BD2">
            <v>0</v>
          </cell>
          <cell r="BE2">
            <v>0</v>
          </cell>
        </row>
        <row r="28">
          <cell r="K28" t="str">
            <v>C1</v>
          </cell>
        </row>
      </sheetData>
      <sheetData sheetId="16">
        <row r="4">
          <cell r="A4" t="str">
            <v>Dk</v>
          </cell>
          <cell r="D4" t="str">
            <v>Mã số</v>
          </cell>
        </row>
        <row r="5">
          <cell r="A5" t="str">
            <v>.</v>
          </cell>
        </row>
        <row r="6">
          <cell r="A6" t="str">
            <v>S</v>
          </cell>
        </row>
        <row r="7">
          <cell r="A7" t="str">
            <v>S</v>
          </cell>
        </row>
        <row r="8">
          <cell r="A8" t="str">
            <v>S</v>
          </cell>
        </row>
        <row r="9">
          <cell r="A9" t="str">
            <v>S</v>
          </cell>
        </row>
        <row r="10">
          <cell r="A10" t="str">
            <v>S</v>
          </cell>
        </row>
        <row r="11">
          <cell r="A11" t="str">
            <v>S</v>
          </cell>
        </row>
        <row r="12">
          <cell r="A12" t="str">
            <v>x</v>
          </cell>
        </row>
        <row r="13">
          <cell r="A13" t="str">
            <v>S</v>
          </cell>
        </row>
        <row r="14">
          <cell r="A14" t="str">
            <v>S</v>
          </cell>
        </row>
        <row r="15">
          <cell r="A15" t="str">
            <v>x</v>
          </cell>
        </row>
        <row r="16">
          <cell r="A16" t="str">
            <v>x</v>
          </cell>
        </row>
        <row r="17">
          <cell r="A17" t="str">
            <v>x</v>
          </cell>
        </row>
        <row r="18">
          <cell r="A18" t="str">
            <v>x</v>
          </cell>
        </row>
        <row r="19">
          <cell r="A19" t="str">
            <v>x</v>
          </cell>
        </row>
        <row r="20">
          <cell r="A20" t="str">
            <v>S</v>
          </cell>
        </row>
        <row r="21">
          <cell r="A21" t="str">
            <v>x</v>
          </cell>
        </row>
        <row r="22">
          <cell r="A22" t="str">
            <v>x</v>
          </cell>
        </row>
        <row r="23">
          <cell r="A23" t="str">
            <v>x</v>
          </cell>
        </row>
        <row r="24">
          <cell r="A24" t="str">
            <v>x</v>
          </cell>
        </row>
        <row r="25">
          <cell r="A25" t="str">
            <v>x</v>
          </cell>
        </row>
        <row r="26">
          <cell r="A26" t="str">
            <v>S</v>
          </cell>
        </row>
        <row r="27">
          <cell r="A27" t="str">
            <v>x</v>
          </cell>
        </row>
        <row r="28">
          <cell r="A28" t="str">
            <v>x</v>
          </cell>
        </row>
        <row r="29">
          <cell r="A29" t="str">
            <v>S</v>
          </cell>
        </row>
        <row r="30">
          <cell r="A30" t="str">
            <v>S</v>
          </cell>
        </row>
        <row r="31">
          <cell r="A31" t="str">
            <v>S</v>
          </cell>
        </row>
        <row r="32">
          <cell r="A32" t="str">
            <v>x</v>
          </cell>
        </row>
        <row r="33">
          <cell r="A33" t="str">
            <v>x</v>
          </cell>
        </row>
        <row r="34">
          <cell r="A34" t="str">
            <v>x</v>
          </cell>
        </row>
        <row r="35">
          <cell r="A35" t="str">
            <v>x</v>
          </cell>
        </row>
        <row r="36">
          <cell r="A36" t="str">
            <v>x</v>
          </cell>
        </row>
        <row r="37">
          <cell r="A37" t="str">
            <v>x</v>
          </cell>
        </row>
        <row r="38">
          <cell r="A38" t="str">
            <v>x</v>
          </cell>
        </row>
        <row r="39">
          <cell r="A39" t="str">
            <v>x</v>
          </cell>
        </row>
        <row r="40">
          <cell r="A40" t="str">
            <v>x</v>
          </cell>
        </row>
        <row r="41">
          <cell r="A41" t="str">
            <v>x</v>
          </cell>
        </row>
        <row r="42">
          <cell r="A42" t="str">
            <v>S</v>
          </cell>
        </row>
        <row r="43">
          <cell r="A43" t="str">
            <v>x</v>
          </cell>
        </row>
        <row r="44">
          <cell r="A44" t="str">
            <v>x</v>
          </cell>
        </row>
        <row r="45">
          <cell r="A45" t="str">
            <v>x</v>
          </cell>
        </row>
        <row r="46">
          <cell r="A46" t="str">
            <v>x</v>
          </cell>
        </row>
        <row r="47">
          <cell r="A47" t="str">
            <v>x</v>
          </cell>
        </row>
        <row r="48">
          <cell r="A48" t="str">
            <v>x</v>
          </cell>
        </row>
        <row r="49">
          <cell r="A49" t="str">
            <v>x</v>
          </cell>
        </row>
        <row r="50">
          <cell r="A50" t="str">
            <v>x</v>
          </cell>
        </row>
        <row r="51">
          <cell r="A51" t="str">
            <v>x</v>
          </cell>
        </row>
        <row r="52">
          <cell r="A52" t="str">
            <v>S</v>
          </cell>
        </row>
        <row r="53">
          <cell r="A53" t="str">
            <v>S</v>
          </cell>
        </row>
        <row r="54">
          <cell r="A54" t="str">
            <v>S</v>
          </cell>
        </row>
        <row r="55">
          <cell r="A55" t="str">
            <v>S</v>
          </cell>
        </row>
        <row r="56">
          <cell r="A56" t="str">
            <v>S</v>
          </cell>
        </row>
        <row r="57">
          <cell r="A57" t="str">
            <v>S</v>
          </cell>
        </row>
        <row r="58">
          <cell r="A58" t="str">
            <v>S</v>
          </cell>
        </row>
        <row r="59">
          <cell r="A59" t="str">
            <v>S</v>
          </cell>
        </row>
        <row r="60">
          <cell r="A60" t="str">
            <v>S</v>
          </cell>
        </row>
        <row r="61">
          <cell r="A61" t="str">
            <v>x</v>
          </cell>
        </row>
        <row r="62">
          <cell r="A62" t="str">
            <v>x</v>
          </cell>
        </row>
        <row r="63">
          <cell r="A63" t="str">
            <v>S</v>
          </cell>
        </row>
        <row r="64">
          <cell r="A64" t="str">
            <v>x</v>
          </cell>
        </row>
        <row r="65">
          <cell r="A65" t="str">
            <v>x</v>
          </cell>
        </row>
        <row r="66">
          <cell r="A66" t="str">
            <v>x</v>
          </cell>
        </row>
        <row r="67">
          <cell r="A67" t="str">
            <v>S</v>
          </cell>
        </row>
        <row r="68">
          <cell r="A68" t="str">
            <v>S</v>
          </cell>
        </row>
        <row r="69">
          <cell r="A69" t="str">
            <v>S</v>
          </cell>
        </row>
        <row r="70">
          <cell r="A70" t="str">
            <v>S</v>
          </cell>
        </row>
        <row r="71">
          <cell r="A71" t="str">
            <v>S</v>
          </cell>
        </row>
        <row r="72">
          <cell r="A72" t="str">
            <v>S</v>
          </cell>
        </row>
        <row r="73">
          <cell r="A73" t="str">
            <v>S</v>
          </cell>
        </row>
        <row r="74">
          <cell r="A74" t="str">
            <v>S</v>
          </cell>
        </row>
        <row r="75">
          <cell r="A75" t="str">
            <v>S</v>
          </cell>
        </row>
        <row r="76">
          <cell r="A76" t="str">
            <v>S</v>
          </cell>
        </row>
        <row r="77">
          <cell r="A77" t="str">
            <v>S</v>
          </cell>
        </row>
        <row r="78">
          <cell r="A78" t="str">
            <v>S</v>
          </cell>
        </row>
        <row r="79">
          <cell r="A79" t="str">
            <v>S</v>
          </cell>
        </row>
        <row r="80">
          <cell r="A80" t="str">
            <v>S</v>
          </cell>
        </row>
        <row r="81">
          <cell r="A81" t="str">
            <v>x</v>
          </cell>
        </row>
        <row r="82">
          <cell r="A82" t="str">
            <v>x</v>
          </cell>
        </row>
        <row r="83">
          <cell r="A83" t="str">
            <v>x</v>
          </cell>
        </row>
        <row r="84">
          <cell r="A84" t="str">
            <v>x</v>
          </cell>
        </row>
        <row r="85">
          <cell r="A85" t="str">
            <v>x</v>
          </cell>
        </row>
        <row r="86">
          <cell r="A86" t="str">
            <v>x</v>
          </cell>
        </row>
        <row r="87">
          <cell r="A87" t="str">
            <v>x</v>
          </cell>
        </row>
        <row r="88">
          <cell r="A88" t="str">
            <v>x</v>
          </cell>
        </row>
        <row r="89">
          <cell r="A89" t="str">
            <v>x</v>
          </cell>
        </row>
        <row r="90">
          <cell r="A90" t="str">
            <v>x</v>
          </cell>
        </row>
        <row r="91">
          <cell r="A91" t="str">
            <v>S</v>
          </cell>
        </row>
        <row r="92">
          <cell r="A92" t="str">
            <v>S</v>
          </cell>
        </row>
        <row r="93">
          <cell r="A93" t="str">
            <v>S</v>
          </cell>
        </row>
        <row r="94">
          <cell r="A94" t="str">
            <v>S</v>
          </cell>
        </row>
        <row r="95">
          <cell r="A95" t="str">
            <v>S</v>
          </cell>
        </row>
        <row r="96">
          <cell r="A96" t="str">
            <v>S</v>
          </cell>
        </row>
        <row r="97">
          <cell r="A97" t="str">
            <v>S</v>
          </cell>
        </row>
        <row r="98">
          <cell r="A98" t="str">
            <v>S</v>
          </cell>
        </row>
        <row r="99">
          <cell r="A99" t="str">
            <v>S</v>
          </cell>
        </row>
        <row r="100">
          <cell r="A100" t="str">
            <v>S</v>
          </cell>
        </row>
        <row r="101">
          <cell r="A101" t="str">
            <v>S</v>
          </cell>
        </row>
        <row r="102">
          <cell r="A102" t="str">
            <v>S</v>
          </cell>
        </row>
        <row r="103">
          <cell r="A103" t="str">
            <v>S</v>
          </cell>
        </row>
        <row r="104">
          <cell r="A104" t="str">
            <v>S</v>
          </cell>
        </row>
        <row r="105">
          <cell r="A105" t="str">
            <v>S</v>
          </cell>
        </row>
        <row r="106">
          <cell r="A106" t="str">
            <v>x</v>
          </cell>
        </row>
        <row r="107">
          <cell r="A107" t="str">
            <v>x</v>
          </cell>
        </row>
        <row r="108">
          <cell r="A108" t="str">
            <v>S</v>
          </cell>
        </row>
        <row r="109">
          <cell r="A109" t="str">
            <v>S</v>
          </cell>
        </row>
        <row r="110">
          <cell r="A110" t="str">
            <v>S</v>
          </cell>
        </row>
        <row r="111">
          <cell r="A111" t="str">
            <v>S</v>
          </cell>
        </row>
        <row r="112">
          <cell r="A112" t="str">
            <v>x</v>
          </cell>
        </row>
        <row r="113">
          <cell r="A113" t="str">
            <v>x</v>
          </cell>
        </row>
        <row r="114">
          <cell r="A114" t="str">
            <v>S</v>
          </cell>
        </row>
        <row r="115">
          <cell r="A115" t="str">
            <v>S</v>
          </cell>
        </row>
        <row r="116">
          <cell r="A116" t="str">
            <v>S</v>
          </cell>
        </row>
        <row r="117">
          <cell r="A117" t="str">
            <v>S</v>
          </cell>
        </row>
        <row r="118">
          <cell r="A118" t="str">
            <v>S</v>
          </cell>
        </row>
        <row r="119">
          <cell r="A119" t="str">
            <v>S</v>
          </cell>
        </row>
        <row r="120">
          <cell r="A120" t="str">
            <v>S</v>
          </cell>
        </row>
        <row r="121">
          <cell r="A121" t="str">
            <v>S</v>
          </cell>
        </row>
        <row r="122">
          <cell r="A122" t="str">
            <v>S</v>
          </cell>
        </row>
        <row r="123">
          <cell r="A123" t="str">
            <v>S</v>
          </cell>
        </row>
        <row r="124">
          <cell r="A124" t="str">
            <v>S</v>
          </cell>
        </row>
        <row r="125">
          <cell r="A125" t="str">
            <v>S</v>
          </cell>
        </row>
        <row r="126">
          <cell r="A126" t="str">
            <v>S</v>
          </cell>
        </row>
        <row r="127">
          <cell r="A127" t="str">
            <v>x</v>
          </cell>
        </row>
        <row r="128">
          <cell r="A128" t="str">
            <v>x</v>
          </cell>
        </row>
        <row r="129">
          <cell r="A129" t="str">
            <v>S</v>
          </cell>
        </row>
        <row r="130">
          <cell r="A130" t="str">
            <v>x</v>
          </cell>
        </row>
        <row r="131">
          <cell r="A131" t="str">
            <v>S</v>
          </cell>
        </row>
        <row r="132">
          <cell r="A132" t="str">
            <v>x</v>
          </cell>
        </row>
        <row r="133">
          <cell r="A133" t="str">
            <v>x</v>
          </cell>
        </row>
        <row r="134">
          <cell r="A134" t="str">
            <v>x</v>
          </cell>
        </row>
        <row r="135">
          <cell r="A135" t="str">
            <v>x</v>
          </cell>
        </row>
        <row r="136">
          <cell r="A136" t="str">
            <v>x</v>
          </cell>
        </row>
        <row r="137">
          <cell r="A137" t="str">
            <v>x</v>
          </cell>
        </row>
        <row r="138">
          <cell r="A138" t="str">
            <v>S</v>
          </cell>
        </row>
        <row r="139">
          <cell r="A139" t="str">
            <v>x</v>
          </cell>
        </row>
        <row r="140">
          <cell r="A140" t="str">
            <v>x</v>
          </cell>
        </row>
        <row r="141">
          <cell r="A141" t="str">
            <v>x</v>
          </cell>
        </row>
        <row r="142">
          <cell r="A142" t="str">
            <v>x</v>
          </cell>
        </row>
        <row r="143">
          <cell r="A143" t="str">
            <v>x</v>
          </cell>
        </row>
        <row r="144">
          <cell r="A144" t="str">
            <v>x</v>
          </cell>
        </row>
        <row r="145">
          <cell r="A145" t="str">
            <v>S</v>
          </cell>
        </row>
        <row r="146">
          <cell r="A146" t="str">
            <v>.</v>
          </cell>
          <cell r="D146" t="str">
            <v>C1</v>
          </cell>
        </row>
        <row r="147">
          <cell r="A147" t="str">
            <v>.</v>
          </cell>
        </row>
        <row r="148">
          <cell r="A148" t="str">
            <v>S</v>
          </cell>
        </row>
        <row r="149">
          <cell r="A149" t="str">
            <v>x</v>
          </cell>
        </row>
        <row r="150">
          <cell r="A150" t="str">
            <v>x</v>
          </cell>
        </row>
        <row r="151">
          <cell r="A151" t="str">
            <v>x</v>
          </cell>
        </row>
        <row r="152">
          <cell r="A152" t="str">
            <v>x</v>
          </cell>
        </row>
        <row r="153">
          <cell r="A153" t="str">
            <v>x</v>
          </cell>
        </row>
        <row r="154">
          <cell r="A154" t="str">
            <v>x</v>
          </cell>
        </row>
        <row r="155">
          <cell r="A155" t="str">
            <v>x</v>
          </cell>
        </row>
        <row r="156">
          <cell r="A156" t="str">
            <v>x</v>
          </cell>
        </row>
        <row r="157">
          <cell r="A157" t="str">
            <v>S</v>
          </cell>
        </row>
        <row r="158">
          <cell r="A158" t="str">
            <v>S</v>
          </cell>
        </row>
        <row r="159">
          <cell r="A159" t="str">
            <v>x</v>
          </cell>
        </row>
        <row r="160">
          <cell r="A160" t="str">
            <v>x</v>
          </cell>
        </row>
        <row r="161">
          <cell r="A161" t="str">
            <v>x</v>
          </cell>
        </row>
        <row r="162">
          <cell r="A162" t="str">
            <v>x</v>
          </cell>
        </row>
        <row r="163">
          <cell r="A163" t="str">
            <v>x</v>
          </cell>
        </row>
        <row r="164">
          <cell r="A164" t="str">
            <v>S</v>
          </cell>
        </row>
        <row r="165">
          <cell r="A165" t="str">
            <v>x</v>
          </cell>
        </row>
        <row r="166">
          <cell r="A166" t="str">
            <v>x</v>
          </cell>
        </row>
        <row r="167">
          <cell r="A167" t="str">
            <v>x</v>
          </cell>
        </row>
        <row r="168">
          <cell r="A168" t="str">
            <v>x</v>
          </cell>
        </row>
        <row r="169">
          <cell r="A169" t="str">
            <v>x</v>
          </cell>
        </row>
        <row r="170">
          <cell r="A170" t="str">
            <v>S</v>
          </cell>
        </row>
        <row r="171">
          <cell r="A171" t="str">
            <v>x</v>
          </cell>
        </row>
        <row r="172">
          <cell r="A172" t="str">
            <v>x</v>
          </cell>
        </row>
        <row r="173">
          <cell r="A173" t="str">
            <v>x</v>
          </cell>
        </row>
        <row r="174">
          <cell r="A174" t="str">
            <v>S</v>
          </cell>
        </row>
        <row r="175">
          <cell r="A175" t="str">
            <v>x</v>
          </cell>
        </row>
        <row r="176">
          <cell r="A176" t="str">
            <v>x</v>
          </cell>
        </row>
        <row r="177">
          <cell r="A177" t="str">
            <v>x</v>
          </cell>
        </row>
        <row r="178">
          <cell r="A178" t="str">
            <v>S</v>
          </cell>
        </row>
        <row r="179">
          <cell r="A179" t="str">
            <v>x</v>
          </cell>
        </row>
        <row r="180">
          <cell r="A180" t="str">
            <v>x</v>
          </cell>
        </row>
        <row r="181">
          <cell r="A181" t="str">
            <v>x</v>
          </cell>
        </row>
        <row r="182">
          <cell r="A182" t="str">
            <v>x</v>
          </cell>
        </row>
        <row r="183">
          <cell r="A183" t="str">
            <v>S</v>
          </cell>
        </row>
        <row r="184">
          <cell r="A184" t="str">
            <v>x</v>
          </cell>
        </row>
        <row r="185">
          <cell r="A185" t="str">
            <v>x</v>
          </cell>
        </row>
        <row r="186">
          <cell r="A186" t="str">
            <v>x</v>
          </cell>
        </row>
        <row r="187">
          <cell r="A187" t="str">
            <v>x</v>
          </cell>
        </row>
        <row r="188">
          <cell r="A188" t="str">
            <v>S</v>
          </cell>
        </row>
        <row r="189">
          <cell r="A189" t="str">
            <v>x</v>
          </cell>
        </row>
        <row r="190">
          <cell r="A190" t="str">
            <v>x</v>
          </cell>
        </row>
        <row r="191">
          <cell r="A191" t="str">
            <v>x</v>
          </cell>
        </row>
        <row r="192">
          <cell r="A192" t="str">
            <v>x</v>
          </cell>
        </row>
        <row r="193">
          <cell r="A193" t="str">
            <v>S</v>
          </cell>
        </row>
        <row r="194">
          <cell r="A194" t="str">
            <v>.</v>
          </cell>
        </row>
        <row r="195">
          <cell r="A195" t="str">
            <v>S</v>
          </cell>
        </row>
        <row r="196">
          <cell r="A196" t="str">
            <v>x</v>
          </cell>
        </row>
        <row r="197">
          <cell r="A197" t="str">
            <v>x</v>
          </cell>
        </row>
        <row r="198">
          <cell r="A198" t="str">
            <v>S</v>
          </cell>
        </row>
        <row r="199">
          <cell r="A199" t="str">
            <v>x</v>
          </cell>
        </row>
        <row r="200">
          <cell r="A200" t="str">
            <v>x</v>
          </cell>
        </row>
        <row r="201">
          <cell r="A201" t="str">
            <v>S</v>
          </cell>
        </row>
        <row r="202">
          <cell r="A202" t="str">
            <v>x</v>
          </cell>
        </row>
        <row r="203">
          <cell r="A203" t="str">
            <v>x</v>
          </cell>
        </row>
        <row r="204">
          <cell r="A204" t="str">
            <v>x</v>
          </cell>
        </row>
        <row r="205">
          <cell r="A205" t="str">
            <v>x</v>
          </cell>
        </row>
        <row r="206">
          <cell r="A206" t="str">
            <v>x</v>
          </cell>
        </row>
        <row r="207">
          <cell r="A207" t="str">
            <v>x</v>
          </cell>
        </row>
        <row r="208">
          <cell r="A208" t="str">
            <v>S</v>
          </cell>
        </row>
        <row r="209">
          <cell r="A209" t="str">
            <v>x</v>
          </cell>
        </row>
        <row r="210">
          <cell r="A210" t="str">
            <v>x</v>
          </cell>
        </row>
        <row r="211">
          <cell r="A211" t="str">
            <v>x</v>
          </cell>
        </row>
        <row r="212">
          <cell r="A212" t="str">
            <v>x</v>
          </cell>
        </row>
        <row r="213">
          <cell r="A213" t="str">
            <v>x</v>
          </cell>
        </row>
        <row r="214">
          <cell r="A214" t="str">
            <v>x</v>
          </cell>
        </row>
        <row r="215">
          <cell r="A215" t="str">
            <v>x</v>
          </cell>
        </row>
        <row r="216">
          <cell r="A216" t="str">
            <v>x</v>
          </cell>
        </row>
        <row r="217">
          <cell r="A217" t="str">
            <v>x</v>
          </cell>
        </row>
        <row r="218">
          <cell r="A218" t="str">
            <v>x</v>
          </cell>
        </row>
        <row r="219">
          <cell r="A219" t="str">
            <v>x</v>
          </cell>
        </row>
        <row r="220">
          <cell r="A220" t="str">
            <v>x</v>
          </cell>
        </row>
        <row r="221">
          <cell r="A221" t="str">
            <v>S</v>
          </cell>
        </row>
        <row r="222">
          <cell r="A222" t="str">
            <v>x</v>
          </cell>
        </row>
        <row r="223">
          <cell r="A223" t="str">
            <v>x</v>
          </cell>
        </row>
        <row r="224">
          <cell r="A224" t="str">
            <v>x</v>
          </cell>
        </row>
        <row r="225">
          <cell r="A225" t="str">
            <v>x</v>
          </cell>
        </row>
        <row r="226">
          <cell r="A226" t="str">
            <v>S</v>
          </cell>
        </row>
        <row r="227">
          <cell r="A227" t="str">
            <v>x</v>
          </cell>
        </row>
        <row r="228">
          <cell r="A228" t="str">
            <v>x</v>
          </cell>
        </row>
        <row r="229">
          <cell r="A229" t="str">
            <v>S</v>
          </cell>
        </row>
        <row r="230">
          <cell r="A230" t="str">
            <v>S</v>
          </cell>
        </row>
        <row r="231">
          <cell r="A231" t="str">
            <v>S</v>
          </cell>
        </row>
        <row r="232">
          <cell r="A232" t="str">
            <v>x</v>
          </cell>
        </row>
        <row r="233">
          <cell r="A233" t="str">
            <v>S</v>
          </cell>
        </row>
      </sheetData>
      <sheetData sheetId="20">
        <row r="8">
          <cell r="D8" t="str">
            <v>2111</v>
          </cell>
          <cell r="F8" t="str">
            <v>2112</v>
          </cell>
          <cell r="H8" t="str">
            <v>2113</v>
          </cell>
          <cell r="J8" t="str">
            <v>2114</v>
          </cell>
          <cell r="L8" t="str">
            <v>2115</v>
          </cell>
          <cell r="N8" t="str">
            <v>2118</v>
          </cell>
          <cell r="P8" t="str">
            <v>Cong</v>
          </cell>
          <cell r="U8" t="str">
            <v>2111</v>
          </cell>
          <cell r="W8" t="str">
            <v>2112</v>
          </cell>
          <cell r="Y8" t="str">
            <v>2113</v>
          </cell>
          <cell r="AA8" t="str">
            <v>2114</v>
          </cell>
          <cell r="AC8" t="str">
            <v>2115</v>
          </cell>
          <cell r="AE8" t="str">
            <v>2118</v>
          </cell>
          <cell r="AG8" t="str">
            <v>Cong</v>
          </cell>
        </row>
        <row r="9">
          <cell r="D9" t="str">
            <v>Nhà cửa, 
vật kiến trúc</v>
          </cell>
          <cell r="F9" t="str">
            <v>Máy móc thiết bị</v>
          </cell>
          <cell r="H9" t="str">
            <v>Phương tiện vận tải, truyền dẫn</v>
          </cell>
          <cell r="J9" t="str">
            <v>Thiết bị, dụng cụ quản lý</v>
          </cell>
          <cell r="L9" t="str">
            <v>Cây lâu năm, súc vật làm việc và cho sản phẩm</v>
          </cell>
          <cell r="N9" t="str">
            <v>TSCĐ hữu hình khác</v>
          </cell>
          <cell r="P9" t="str">
            <v>Cộng</v>
          </cell>
          <cell r="U9" t="str">
            <v>Buildings</v>
          </cell>
          <cell r="W9" t="str">
            <v>Machinery, equipment</v>
          </cell>
          <cell r="Y9" t="str">
            <v>Transportation equipment</v>
          </cell>
          <cell r="AA9" t="str">
            <v>Management equipment</v>
          </cell>
          <cell r="AC9" t="str">
            <v> Perennial and cattle</v>
          </cell>
          <cell r="AE9" t="str">
            <v>Others</v>
          </cell>
          <cell r="AG9" t="str">
            <v>Total</v>
          </cell>
        </row>
        <row r="10">
          <cell r="D10" t="str">
            <v>VND</v>
          </cell>
          <cell r="F10" t="str">
            <v>VND</v>
          </cell>
          <cell r="H10" t="str">
            <v>VND</v>
          </cell>
          <cell r="J10" t="str">
            <v>VND</v>
          </cell>
          <cell r="L10" t="str">
            <v>VND</v>
          </cell>
          <cell r="N10" t="str">
            <v>VND</v>
          </cell>
          <cell r="P10" t="str">
            <v>VND</v>
          </cell>
          <cell r="U10" t="str">
            <v>VND</v>
          </cell>
          <cell r="W10" t="str">
            <v>VND</v>
          </cell>
          <cell r="Y10" t="str">
            <v>VND</v>
          </cell>
          <cell r="AA10" t="str">
            <v>VND</v>
          </cell>
          <cell r="AC10" t="str">
            <v>VND</v>
          </cell>
          <cell r="AE10" t="str">
            <v>VND</v>
          </cell>
          <cell r="AG10" t="str">
            <v>VND</v>
          </cell>
        </row>
        <row r="12">
          <cell r="D12" t="e">
            <v>#REF!</v>
          </cell>
          <cell r="F12" t="e">
            <v>#REF!</v>
          </cell>
          <cell r="H12" t="e">
            <v>#REF!</v>
          </cell>
          <cell r="J12" t="e">
            <v>#REF!</v>
          </cell>
          <cell r="L12" t="e">
            <v>#REF!</v>
          </cell>
          <cell r="N12" t="e">
            <v>#REF!</v>
          </cell>
          <cell r="P12" t="e">
            <v>#REF!</v>
          </cell>
          <cell r="U12" t="e">
            <v>#REF!</v>
          </cell>
          <cell r="W12" t="e">
            <v>#REF!</v>
          </cell>
          <cell r="Y12" t="e">
            <v>#REF!</v>
          </cell>
          <cell r="AA12" t="e">
            <v>#REF!</v>
          </cell>
          <cell r="AC12" t="e">
            <v>#REF!</v>
          </cell>
          <cell r="AE12" t="e">
            <v>#REF!</v>
          </cell>
          <cell r="AG12" t="e">
            <v>#REF!</v>
          </cell>
        </row>
        <row r="13">
          <cell r="D13" t="e">
            <v>#REF!</v>
          </cell>
          <cell r="F13" t="e">
            <v>#REF!</v>
          </cell>
          <cell r="H13" t="e">
            <v>#REF!</v>
          </cell>
          <cell r="J13" t="e">
            <v>#REF!</v>
          </cell>
          <cell r="L13" t="e">
            <v>#REF!</v>
          </cell>
          <cell r="N13" t="e">
            <v>#REF!</v>
          </cell>
          <cell r="P13" t="e">
            <v>#REF!</v>
          </cell>
          <cell r="U13" t="e">
            <v>#REF!</v>
          </cell>
          <cell r="W13" t="e">
            <v>#REF!</v>
          </cell>
          <cell r="Y13" t="e">
            <v>#REF!</v>
          </cell>
          <cell r="AA13" t="e">
            <v>#REF!</v>
          </cell>
          <cell r="AC13" t="e">
            <v>#REF!</v>
          </cell>
          <cell r="AE13" t="e">
            <v>#REF!</v>
          </cell>
          <cell r="AG13" t="e">
            <v>#REF!</v>
          </cell>
        </row>
        <row r="14">
          <cell r="D14" t="e">
            <v>#REF!</v>
          </cell>
          <cell r="F14" t="e">
            <v>#REF!</v>
          </cell>
          <cell r="H14" t="e">
            <v>#REF!</v>
          </cell>
          <cell r="J14" t="e">
            <v>#REF!</v>
          </cell>
          <cell r="L14" t="e">
            <v>#REF!</v>
          </cell>
          <cell r="N14" t="e">
            <v>#REF!</v>
          </cell>
          <cell r="P14" t="e">
            <v>#REF!</v>
          </cell>
          <cell r="U14" t="e">
            <v>#REF!</v>
          </cell>
          <cell r="W14" t="e">
            <v>#REF!</v>
          </cell>
          <cell r="Y14" t="e">
            <v>#REF!</v>
          </cell>
          <cell r="AA14" t="e">
            <v>#REF!</v>
          </cell>
          <cell r="AC14" t="e">
            <v>#REF!</v>
          </cell>
          <cell r="AE14" t="e">
            <v>#REF!</v>
          </cell>
          <cell r="AG14" t="e">
            <v>#REF!</v>
          </cell>
        </row>
        <row r="15">
          <cell r="D15" t="e">
            <v>#REF!</v>
          </cell>
          <cell r="F15" t="e">
            <v>#REF!</v>
          </cell>
          <cell r="H15" t="e">
            <v>#REF!</v>
          </cell>
          <cell r="J15" t="e">
            <v>#REF!</v>
          </cell>
          <cell r="L15" t="e">
            <v>#REF!</v>
          </cell>
          <cell r="N15" t="e">
            <v>#REF!</v>
          </cell>
          <cell r="P15" t="e">
            <v>#REF!</v>
          </cell>
          <cell r="U15" t="e">
            <v>#REF!</v>
          </cell>
          <cell r="W15" t="e">
            <v>#REF!</v>
          </cell>
          <cell r="Y15" t="e">
            <v>#REF!</v>
          </cell>
          <cell r="AA15" t="e">
            <v>#REF!</v>
          </cell>
          <cell r="AC15" t="e">
            <v>#REF!</v>
          </cell>
          <cell r="AE15" t="e">
            <v>#REF!</v>
          </cell>
          <cell r="AG15" t="e">
            <v>#REF!</v>
          </cell>
        </row>
        <row r="16">
          <cell r="D16" t="e">
            <v>#REF!</v>
          </cell>
          <cell r="F16" t="e">
            <v>#REF!</v>
          </cell>
          <cell r="H16" t="e">
            <v>#REF!</v>
          </cell>
          <cell r="J16" t="e">
            <v>#REF!</v>
          </cell>
          <cell r="L16" t="e">
            <v>#REF!</v>
          </cell>
          <cell r="N16" t="e">
            <v>#REF!</v>
          </cell>
          <cell r="P16" t="e">
            <v>#REF!</v>
          </cell>
          <cell r="U16" t="e">
            <v>#REF!</v>
          </cell>
          <cell r="W16" t="e">
            <v>#REF!</v>
          </cell>
          <cell r="Y16" t="e">
            <v>#REF!</v>
          </cell>
          <cell r="AA16" t="e">
            <v>#REF!</v>
          </cell>
          <cell r="AC16" t="e">
            <v>#REF!</v>
          </cell>
          <cell r="AE16" t="e">
            <v>#REF!</v>
          </cell>
          <cell r="AG16" t="e">
            <v>#REF!</v>
          </cell>
        </row>
        <row r="17">
          <cell r="D17">
            <v>0</v>
          </cell>
          <cell r="F17">
            <v>0</v>
          </cell>
          <cell r="H17">
            <v>0</v>
          </cell>
          <cell r="J17">
            <v>0</v>
          </cell>
          <cell r="L17">
            <v>0</v>
          </cell>
          <cell r="N17">
            <v>0</v>
          </cell>
          <cell r="P17">
            <v>0</v>
          </cell>
          <cell r="U17">
            <v>0</v>
          </cell>
          <cell r="W17">
            <v>0</v>
          </cell>
          <cell r="Y17">
            <v>0</v>
          </cell>
          <cell r="AA17">
            <v>0</v>
          </cell>
          <cell r="AC17">
            <v>0</v>
          </cell>
          <cell r="AE17">
            <v>0</v>
          </cell>
          <cell r="AG17">
            <v>0</v>
          </cell>
        </row>
        <row r="18">
          <cell r="D18" t="e">
            <v>#REF!</v>
          </cell>
          <cell r="F18" t="e">
            <v>#REF!</v>
          </cell>
          <cell r="H18" t="e">
            <v>#REF!</v>
          </cell>
          <cell r="J18" t="e">
            <v>#REF!</v>
          </cell>
          <cell r="L18" t="e">
            <v>#REF!</v>
          </cell>
          <cell r="N18" t="e">
            <v>#REF!</v>
          </cell>
          <cell r="P18" t="e">
            <v>#REF!</v>
          </cell>
          <cell r="U18" t="e">
            <v>#REF!</v>
          </cell>
          <cell r="W18" t="e">
            <v>#REF!</v>
          </cell>
          <cell r="Y18" t="e">
            <v>#REF!</v>
          </cell>
          <cell r="AA18" t="e">
            <v>#REF!</v>
          </cell>
          <cell r="AC18" t="e">
            <v>#REF!</v>
          </cell>
          <cell r="AE18" t="e">
            <v>#REF!</v>
          </cell>
          <cell r="AG18" t="e">
            <v>#REF!</v>
          </cell>
        </row>
        <row r="19">
          <cell r="D19" t="e">
            <v>#REF!</v>
          </cell>
          <cell r="F19" t="e">
            <v>#REF!</v>
          </cell>
          <cell r="H19" t="e">
            <v>#REF!</v>
          </cell>
          <cell r="J19" t="e">
            <v>#REF!</v>
          </cell>
          <cell r="L19" t="e">
            <v>#REF!</v>
          </cell>
          <cell r="N19" t="e">
            <v>#REF!</v>
          </cell>
          <cell r="P19" t="e">
            <v>#REF!</v>
          </cell>
          <cell r="U19" t="e">
            <v>#REF!</v>
          </cell>
          <cell r="W19" t="e">
            <v>#REF!</v>
          </cell>
          <cell r="Y19" t="e">
            <v>#REF!</v>
          </cell>
          <cell r="AA19" t="e">
            <v>#REF!</v>
          </cell>
          <cell r="AC19" t="e">
            <v>#REF!</v>
          </cell>
          <cell r="AE19" t="e">
            <v>#REF!</v>
          </cell>
          <cell r="AG19" t="e">
            <v>#REF!</v>
          </cell>
        </row>
        <row r="20">
          <cell r="D20" t="e">
            <v>#REF!</v>
          </cell>
          <cell r="F20" t="e">
            <v>#REF!</v>
          </cell>
          <cell r="H20" t="e">
            <v>#REF!</v>
          </cell>
          <cell r="J20" t="e">
            <v>#REF!</v>
          </cell>
          <cell r="L20" t="e">
            <v>#REF!</v>
          </cell>
          <cell r="N20" t="e">
            <v>#REF!</v>
          </cell>
          <cell r="P20" t="e">
            <v>#REF!</v>
          </cell>
          <cell r="U20" t="e">
            <v>#REF!</v>
          </cell>
          <cell r="W20" t="e">
            <v>#REF!</v>
          </cell>
          <cell r="Y20" t="e">
            <v>#REF!</v>
          </cell>
          <cell r="AA20" t="e">
            <v>#REF!</v>
          </cell>
          <cell r="AC20" t="e">
            <v>#REF!</v>
          </cell>
          <cell r="AE20" t="e">
            <v>#REF!</v>
          </cell>
          <cell r="AG20" t="e">
            <v>#REF!</v>
          </cell>
        </row>
        <row r="21">
          <cell r="D21" t="e">
            <v>#REF!</v>
          </cell>
          <cell r="F21" t="e">
            <v>#REF!</v>
          </cell>
          <cell r="H21" t="e">
            <v>#REF!</v>
          </cell>
          <cell r="J21" t="e">
            <v>#REF!</v>
          </cell>
          <cell r="L21" t="e">
            <v>#REF!</v>
          </cell>
          <cell r="N21" t="e">
            <v>#REF!</v>
          </cell>
          <cell r="P21" t="e">
            <v>#REF!</v>
          </cell>
          <cell r="U21" t="e">
            <v>#REF!</v>
          </cell>
          <cell r="W21" t="e">
            <v>#REF!</v>
          </cell>
          <cell r="Y21" t="e">
            <v>#REF!</v>
          </cell>
          <cell r="AA21" t="e">
            <v>#REF!</v>
          </cell>
          <cell r="AC21" t="e">
            <v>#REF!</v>
          </cell>
          <cell r="AE21" t="e">
            <v>#REF!</v>
          </cell>
          <cell r="AG21" t="e">
            <v>#REF!</v>
          </cell>
        </row>
        <row r="23">
          <cell r="D23" t="e">
            <v>#REF!</v>
          </cell>
          <cell r="F23" t="e">
            <v>#REF!</v>
          </cell>
          <cell r="H23" t="e">
            <v>#REF!</v>
          </cell>
          <cell r="J23" t="e">
            <v>#REF!</v>
          </cell>
          <cell r="L23" t="e">
            <v>#REF!</v>
          </cell>
          <cell r="N23" t="e">
            <v>#REF!</v>
          </cell>
          <cell r="P23" t="e">
            <v>#REF!</v>
          </cell>
          <cell r="U23" t="e">
            <v>#REF!</v>
          </cell>
          <cell r="W23" t="e">
            <v>#REF!</v>
          </cell>
          <cell r="Y23" t="e">
            <v>#REF!</v>
          </cell>
          <cell r="AA23" t="e">
            <v>#REF!</v>
          </cell>
          <cell r="AC23" t="e">
            <v>#REF!</v>
          </cell>
          <cell r="AE23" t="e">
            <v>#REF!</v>
          </cell>
          <cell r="AG23" t="e">
            <v>#REF!</v>
          </cell>
        </row>
        <row r="24">
          <cell r="D24" t="e">
            <v>#REF!</v>
          </cell>
          <cell r="F24" t="e">
            <v>#REF!</v>
          </cell>
          <cell r="H24" t="e">
            <v>#REF!</v>
          </cell>
          <cell r="J24" t="e">
            <v>#REF!</v>
          </cell>
          <cell r="L24" t="e">
            <v>#REF!</v>
          </cell>
          <cell r="N24" t="e">
            <v>#REF!</v>
          </cell>
          <cell r="P24" t="e">
            <v>#REF!</v>
          </cell>
          <cell r="U24" t="e">
            <v>#REF!</v>
          </cell>
          <cell r="W24" t="e">
            <v>#REF!</v>
          </cell>
          <cell r="Y24" t="e">
            <v>#REF!</v>
          </cell>
          <cell r="AA24" t="e">
            <v>#REF!</v>
          </cell>
          <cell r="AC24" t="e">
            <v>#REF!</v>
          </cell>
          <cell r="AE24" t="e">
            <v>#REF!</v>
          </cell>
          <cell r="AG24" t="e">
            <v>#REF!</v>
          </cell>
        </row>
        <row r="25">
          <cell r="D25" t="e">
            <v>#REF!</v>
          </cell>
          <cell r="F25" t="e">
            <v>#REF!</v>
          </cell>
          <cell r="H25" t="e">
            <v>#REF!</v>
          </cell>
          <cell r="J25" t="e">
            <v>#REF!</v>
          </cell>
          <cell r="L25" t="e">
            <v>#REF!</v>
          </cell>
          <cell r="N25" t="e">
            <v>#REF!</v>
          </cell>
          <cell r="P25" t="e">
            <v>#REF!</v>
          </cell>
          <cell r="U25" t="e">
            <v>#REF!</v>
          </cell>
          <cell r="W25" t="e">
            <v>#REF!</v>
          </cell>
          <cell r="Y25" t="e">
            <v>#REF!</v>
          </cell>
          <cell r="AA25" t="e">
            <v>#REF!</v>
          </cell>
          <cell r="AC25" t="e">
            <v>#REF!</v>
          </cell>
          <cell r="AE25" t="e">
            <v>#REF!</v>
          </cell>
          <cell r="AG25" t="e">
            <v>#REF!</v>
          </cell>
        </row>
        <row r="26">
          <cell r="D26" t="e">
            <v>#REF!</v>
          </cell>
          <cell r="F26" t="e">
            <v>#REF!</v>
          </cell>
          <cell r="H26" t="e">
            <v>#REF!</v>
          </cell>
          <cell r="J26" t="e">
            <v>#REF!</v>
          </cell>
          <cell r="L26" t="e">
            <v>#REF!</v>
          </cell>
          <cell r="N26" t="e">
            <v>#REF!</v>
          </cell>
          <cell r="P26" t="e">
            <v>#REF!</v>
          </cell>
          <cell r="U26" t="e">
            <v>#REF!</v>
          </cell>
          <cell r="W26" t="e">
            <v>#REF!</v>
          </cell>
          <cell r="Y26" t="e">
            <v>#REF!</v>
          </cell>
          <cell r="AA26" t="e">
            <v>#REF!</v>
          </cell>
          <cell r="AC26" t="e">
            <v>#REF!</v>
          </cell>
          <cell r="AE26" t="e">
            <v>#REF!</v>
          </cell>
          <cell r="AG26" t="e">
            <v>#REF!</v>
          </cell>
        </row>
        <row r="27">
          <cell r="D27">
            <v>0</v>
          </cell>
          <cell r="F27">
            <v>0</v>
          </cell>
          <cell r="H27">
            <v>0</v>
          </cell>
          <cell r="J27">
            <v>0</v>
          </cell>
          <cell r="L27">
            <v>0</v>
          </cell>
          <cell r="N27">
            <v>0</v>
          </cell>
          <cell r="P27">
            <v>0</v>
          </cell>
          <cell r="U27">
            <v>0</v>
          </cell>
          <cell r="W27">
            <v>0</v>
          </cell>
          <cell r="Y27">
            <v>0</v>
          </cell>
          <cell r="AA27">
            <v>0</v>
          </cell>
          <cell r="AC27">
            <v>0</v>
          </cell>
          <cell r="AE27">
            <v>0</v>
          </cell>
          <cell r="AG27">
            <v>0</v>
          </cell>
        </row>
        <row r="28">
          <cell r="D28" t="e">
            <v>#REF!</v>
          </cell>
          <cell r="F28" t="e">
            <v>#REF!</v>
          </cell>
          <cell r="H28" t="e">
            <v>#REF!</v>
          </cell>
          <cell r="J28" t="e">
            <v>#REF!</v>
          </cell>
          <cell r="L28" t="e">
            <v>#REF!</v>
          </cell>
          <cell r="N28" t="e">
            <v>#REF!</v>
          </cell>
          <cell r="P28" t="e">
            <v>#REF!</v>
          </cell>
          <cell r="U28" t="e">
            <v>#REF!</v>
          </cell>
          <cell r="W28" t="e">
            <v>#REF!</v>
          </cell>
          <cell r="Y28" t="e">
            <v>#REF!</v>
          </cell>
          <cell r="AA28" t="e">
            <v>#REF!</v>
          </cell>
          <cell r="AC28" t="e">
            <v>#REF!</v>
          </cell>
          <cell r="AE28" t="e">
            <v>#REF!</v>
          </cell>
          <cell r="AG28" t="e">
            <v>#REF!</v>
          </cell>
        </row>
        <row r="29">
          <cell r="D29" t="e">
            <v>#REF!</v>
          </cell>
          <cell r="F29" t="e">
            <v>#REF!</v>
          </cell>
          <cell r="H29" t="e">
            <v>#REF!</v>
          </cell>
          <cell r="J29" t="e">
            <v>#REF!</v>
          </cell>
          <cell r="L29" t="e">
            <v>#REF!</v>
          </cell>
          <cell r="N29" t="e">
            <v>#REF!</v>
          </cell>
          <cell r="P29" t="e">
            <v>#REF!</v>
          </cell>
          <cell r="U29" t="e">
            <v>#REF!</v>
          </cell>
          <cell r="W29" t="e">
            <v>#REF!</v>
          </cell>
          <cell r="Y29" t="e">
            <v>#REF!</v>
          </cell>
          <cell r="AA29" t="e">
            <v>#REF!</v>
          </cell>
          <cell r="AC29" t="e">
            <v>#REF!</v>
          </cell>
          <cell r="AE29" t="e">
            <v>#REF!</v>
          </cell>
          <cell r="AG29" t="e">
            <v>#REF!</v>
          </cell>
        </row>
        <row r="30">
          <cell r="D30" t="e">
            <v>#REF!</v>
          </cell>
          <cell r="F30" t="e">
            <v>#REF!</v>
          </cell>
          <cell r="H30" t="e">
            <v>#REF!</v>
          </cell>
          <cell r="J30" t="e">
            <v>#REF!</v>
          </cell>
          <cell r="L30" t="e">
            <v>#REF!</v>
          </cell>
          <cell r="N30" t="e">
            <v>#REF!</v>
          </cell>
          <cell r="P30" t="e">
            <v>#REF!</v>
          </cell>
          <cell r="U30" t="e">
            <v>#REF!</v>
          </cell>
          <cell r="W30" t="e">
            <v>#REF!</v>
          </cell>
          <cell r="Y30" t="e">
            <v>#REF!</v>
          </cell>
          <cell r="AA30" t="e">
            <v>#REF!</v>
          </cell>
          <cell r="AC30" t="e">
            <v>#REF!</v>
          </cell>
          <cell r="AE30" t="e">
            <v>#REF!</v>
          </cell>
          <cell r="AG30" t="e">
            <v>#REF!</v>
          </cell>
        </row>
        <row r="31">
          <cell r="D31" t="e">
            <v>#REF!</v>
          </cell>
          <cell r="F31" t="e">
            <v>#REF!</v>
          </cell>
          <cell r="H31" t="e">
            <v>#REF!</v>
          </cell>
          <cell r="J31" t="e">
            <v>#REF!</v>
          </cell>
          <cell r="L31" t="e">
            <v>#REF!</v>
          </cell>
          <cell r="N31" t="e">
            <v>#REF!</v>
          </cell>
          <cell r="P31" t="e">
            <v>#REF!</v>
          </cell>
          <cell r="U31" t="e">
            <v>#REF!</v>
          </cell>
          <cell r="W31" t="e">
            <v>#REF!</v>
          </cell>
          <cell r="Y31" t="e">
            <v>#REF!</v>
          </cell>
          <cell r="AA31" t="e">
            <v>#REF!</v>
          </cell>
          <cell r="AC31" t="e">
            <v>#REF!</v>
          </cell>
          <cell r="AE31" t="e">
            <v>#REF!</v>
          </cell>
          <cell r="AG31" t="e">
            <v>#REF!</v>
          </cell>
        </row>
        <row r="33">
          <cell r="D33" t="e">
            <v>#REF!</v>
          </cell>
          <cell r="F33" t="e">
            <v>#REF!</v>
          </cell>
          <cell r="H33" t="e">
            <v>#REF!</v>
          </cell>
          <cell r="J33" t="e">
            <v>#REF!</v>
          </cell>
          <cell r="L33" t="e">
            <v>#REF!</v>
          </cell>
          <cell r="N33" t="e">
            <v>#REF!</v>
          </cell>
          <cell r="P33" t="e">
            <v>#REF!</v>
          </cell>
          <cell r="U33" t="e">
            <v>#REF!</v>
          </cell>
          <cell r="W33" t="e">
            <v>#REF!</v>
          </cell>
          <cell r="Y33" t="e">
            <v>#REF!</v>
          </cell>
          <cell r="AA33" t="e">
            <v>#REF!</v>
          </cell>
          <cell r="AC33" t="e">
            <v>#REF!</v>
          </cell>
          <cell r="AE33" t="e">
            <v>#REF!</v>
          </cell>
          <cell r="AG33" t="e">
            <v>#REF!</v>
          </cell>
        </row>
        <row r="34">
          <cell r="D34" t="e">
            <v>#REF!</v>
          </cell>
          <cell r="F34" t="e">
            <v>#REF!</v>
          </cell>
          <cell r="H34" t="e">
            <v>#REF!</v>
          </cell>
          <cell r="J34" t="e">
            <v>#REF!</v>
          </cell>
          <cell r="L34" t="e">
            <v>#REF!</v>
          </cell>
          <cell r="N34" t="e">
            <v>#REF!</v>
          </cell>
          <cell r="P34" t="e">
            <v>#REF!</v>
          </cell>
          <cell r="U34" t="e">
            <v>#REF!</v>
          </cell>
          <cell r="W34" t="e">
            <v>#REF!</v>
          </cell>
          <cell r="Y34" t="e">
            <v>#REF!</v>
          </cell>
          <cell r="AA34" t="e">
            <v>#REF!</v>
          </cell>
          <cell r="AC34" t="e">
            <v>#REF!</v>
          </cell>
          <cell r="AE34" t="e">
            <v>#REF!</v>
          </cell>
          <cell r="AG34" t="e">
            <v>#REF!</v>
          </cell>
        </row>
      </sheetData>
      <sheetData sheetId="21">
        <row r="8">
          <cell r="D8" t="str">
            <v>2121</v>
          </cell>
          <cell r="F8" t="str">
            <v>2122</v>
          </cell>
          <cell r="H8" t="str">
            <v>2123</v>
          </cell>
          <cell r="J8" t="str">
            <v>2124</v>
          </cell>
          <cell r="L8" t="str">
            <v>2125</v>
          </cell>
          <cell r="N8" t="str">
            <v>2128</v>
          </cell>
          <cell r="P8" t="str">
            <v>Cong</v>
          </cell>
          <cell r="U8" t="str">
            <v>2121</v>
          </cell>
          <cell r="W8" t="str">
            <v>2122</v>
          </cell>
          <cell r="Y8" t="str">
            <v>2123</v>
          </cell>
          <cell r="AA8" t="str">
            <v>2124</v>
          </cell>
          <cell r="AC8" t="str">
            <v>2125</v>
          </cell>
          <cell r="AE8" t="str">
            <v>2128</v>
          </cell>
          <cell r="AG8" t="str">
            <v>Cong</v>
          </cell>
        </row>
        <row r="9">
          <cell r="D9" t="str">
            <v>Nhà cửa, 
vật kiến trúc</v>
          </cell>
          <cell r="F9" t="str">
            <v>Máy móc
thiết bị</v>
          </cell>
          <cell r="H9" t="str">
            <v>Phương tiện vận tải, truyền dẫn</v>
          </cell>
          <cell r="J9" t="str">
            <v>Thiết bị, dụng cụ quản lý</v>
          </cell>
          <cell r="L9" t="str">
            <v>TSCĐ hữu hình khác</v>
          </cell>
          <cell r="N9" t="str">
            <v>TSCĐ vô hình</v>
          </cell>
          <cell r="P9" t="str">
            <v>Cộng</v>
          </cell>
          <cell r="U9" t="str">
            <v>Buildings</v>
          </cell>
          <cell r="W9" t="str">
            <v>Machinery, equipment</v>
          </cell>
          <cell r="Y9" t="str">
            <v>Transportation equipment</v>
          </cell>
          <cell r="AA9" t="str">
            <v>Management equipment</v>
          </cell>
          <cell r="AC9" t="str">
            <v> Other tangible fixed assets</v>
          </cell>
          <cell r="AE9" t="str">
            <v>Intangible fixed assets</v>
          </cell>
          <cell r="AG9" t="str">
            <v>Total</v>
          </cell>
        </row>
        <row r="10">
          <cell r="D10" t="str">
            <v>VND</v>
          </cell>
          <cell r="F10" t="str">
            <v>VND</v>
          </cell>
          <cell r="H10" t="str">
            <v>VND</v>
          </cell>
          <cell r="J10" t="str">
            <v>VND</v>
          </cell>
          <cell r="L10" t="str">
            <v>VND</v>
          </cell>
          <cell r="N10" t="str">
            <v>VND</v>
          </cell>
          <cell r="P10" t="str">
            <v>VND</v>
          </cell>
          <cell r="U10" t="str">
            <v>VND</v>
          </cell>
          <cell r="W10" t="str">
            <v>VND</v>
          </cell>
          <cell r="Y10" t="str">
            <v>VND</v>
          </cell>
          <cell r="AA10" t="str">
            <v>VND</v>
          </cell>
          <cell r="AC10" t="str">
            <v>VND</v>
          </cell>
          <cell r="AE10" t="str">
            <v>VND</v>
          </cell>
          <cell r="AG10" t="str">
            <v>VND</v>
          </cell>
        </row>
        <row r="12">
          <cell r="D12" t="e">
            <v>#REF!</v>
          </cell>
          <cell r="F12" t="e">
            <v>#REF!</v>
          </cell>
          <cell r="H12" t="e">
            <v>#REF!</v>
          </cell>
          <cell r="J12" t="e">
            <v>#REF!</v>
          </cell>
          <cell r="L12" t="e">
            <v>#REF!</v>
          </cell>
          <cell r="N12" t="e">
            <v>#REF!</v>
          </cell>
          <cell r="P12" t="e">
            <v>#REF!</v>
          </cell>
          <cell r="U12" t="e">
            <v>#REF!</v>
          </cell>
          <cell r="W12" t="e">
            <v>#REF!</v>
          </cell>
          <cell r="Y12" t="e">
            <v>#REF!</v>
          </cell>
          <cell r="AA12" t="e">
            <v>#REF!</v>
          </cell>
          <cell r="AC12" t="e">
            <v>#REF!</v>
          </cell>
          <cell r="AE12" t="e">
            <v>#REF!</v>
          </cell>
          <cell r="AG12" t="e">
            <v>#REF!</v>
          </cell>
        </row>
        <row r="13">
          <cell r="D13" t="e">
            <v>#REF!</v>
          </cell>
          <cell r="F13" t="e">
            <v>#REF!</v>
          </cell>
          <cell r="H13" t="e">
            <v>#REF!</v>
          </cell>
          <cell r="J13" t="e">
            <v>#REF!</v>
          </cell>
          <cell r="L13" t="e">
            <v>#REF!</v>
          </cell>
          <cell r="N13" t="e">
            <v>#REF!</v>
          </cell>
          <cell r="P13" t="e">
            <v>#REF!</v>
          </cell>
          <cell r="U13" t="e">
            <v>#REF!</v>
          </cell>
          <cell r="W13" t="e">
            <v>#REF!</v>
          </cell>
          <cell r="Y13" t="e">
            <v>#REF!</v>
          </cell>
          <cell r="AA13" t="e">
            <v>#REF!</v>
          </cell>
          <cell r="AC13" t="e">
            <v>#REF!</v>
          </cell>
          <cell r="AE13" t="e">
            <v>#REF!</v>
          </cell>
          <cell r="AG13" t="e">
            <v>#REF!</v>
          </cell>
        </row>
        <row r="14">
          <cell r="D14" t="e">
            <v>#REF!</v>
          </cell>
          <cell r="F14" t="e">
            <v>#REF!</v>
          </cell>
          <cell r="H14" t="e">
            <v>#REF!</v>
          </cell>
          <cell r="J14" t="e">
            <v>#REF!</v>
          </cell>
          <cell r="L14" t="e">
            <v>#REF!</v>
          </cell>
          <cell r="N14" t="e">
            <v>#REF!</v>
          </cell>
          <cell r="P14" t="e">
            <v>#REF!</v>
          </cell>
          <cell r="U14" t="e">
            <v>#REF!</v>
          </cell>
          <cell r="W14" t="e">
            <v>#REF!</v>
          </cell>
          <cell r="Y14" t="e">
            <v>#REF!</v>
          </cell>
          <cell r="AA14" t="e">
            <v>#REF!</v>
          </cell>
          <cell r="AC14" t="e">
            <v>#REF!</v>
          </cell>
          <cell r="AE14" t="e">
            <v>#REF!</v>
          </cell>
          <cell r="AG14" t="e">
            <v>#REF!</v>
          </cell>
        </row>
        <row r="15">
          <cell r="D15" t="e">
            <v>#REF!</v>
          </cell>
          <cell r="F15" t="e">
            <v>#REF!</v>
          </cell>
          <cell r="H15" t="e">
            <v>#REF!</v>
          </cell>
          <cell r="J15" t="e">
            <v>#REF!</v>
          </cell>
          <cell r="L15" t="e">
            <v>#REF!</v>
          </cell>
          <cell r="N15" t="e">
            <v>#REF!</v>
          </cell>
          <cell r="P15" t="e">
            <v>#REF!</v>
          </cell>
          <cell r="U15" t="e">
            <v>#REF!</v>
          </cell>
          <cell r="W15" t="e">
            <v>#REF!</v>
          </cell>
          <cell r="Y15" t="e">
            <v>#REF!</v>
          </cell>
          <cell r="AA15" t="e">
            <v>#REF!</v>
          </cell>
          <cell r="AC15" t="e">
            <v>#REF!</v>
          </cell>
          <cell r="AE15" t="e">
            <v>#REF!</v>
          </cell>
          <cell r="AG15" t="e">
            <v>#REF!</v>
          </cell>
        </row>
        <row r="16">
          <cell r="D16" t="e">
            <v>#REF!</v>
          </cell>
          <cell r="F16" t="e">
            <v>#REF!</v>
          </cell>
          <cell r="H16" t="e">
            <v>#REF!</v>
          </cell>
          <cell r="J16" t="e">
            <v>#REF!</v>
          </cell>
          <cell r="L16" t="e">
            <v>#REF!</v>
          </cell>
          <cell r="N16" t="e">
            <v>#REF!</v>
          </cell>
          <cell r="P16" t="e">
            <v>#REF!</v>
          </cell>
          <cell r="U16" t="e">
            <v>#REF!</v>
          </cell>
          <cell r="W16" t="e">
            <v>#REF!</v>
          </cell>
          <cell r="Y16" t="e">
            <v>#REF!</v>
          </cell>
          <cell r="AA16" t="e">
            <v>#REF!</v>
          </cell>
          <cell r="AC16" t="e">
            <v>#REF!</v>
          </cell>
          <cell r="AE16" t="e">
            <v>#REF!</v>
          </cell>
          <cell r="AG16" t="e">
            <v>#REF!</v>
          </cell>
        </row>
        <row r="17">
          <cell r="D17" t="e">
            <v>#REF!</v>
          </cell>
          <cell r="F17" t="e">
            <v>#REF!</v>
          </cell>
          <cell r="H17" t="e">
            <v>#REF!</v>
          </cell>
          <cell r="J17" t="e">
            <v>#REF!</v>
          </cell>
          <cell r="L17" t="e">
            <v>#REF!</v>
          </cell>
          <cell r="N17" t="e">
            <v>#REF!</v>
          </cell>
          <cell r="P17" t="e">
            <v>#REF!</v>
          </cell>
          <cell r="U17" t="e">
            <v>#REF!</v>
          </cell>
          <cell r="W17" t="e">
            <v>#REF!</v>
          </cell>
          <cell r="Y17" t="e">
            <v>#REF!</v>
          </cell>
          <cell r="AA17" t="e">
            <v>#REF!</v>
          </cell>
          <cell r="AC17" t="e">
            <v>#REF!</v>
          </cell>
          <cell r="AE17" t="e">
            <v>#REF!</v>
          </cell>
          <cell r="AG17" t="e">
            <v>#REF!</v>
          </cell>
        </row>
        <row r="18">
          <cell r="D18" t="e">
            <v>#REF!</v>
          </cell>
          <cell r="F18" t="e">
            <v>#REF!</v>
          </cell>
          <cell r="H18" t="e">
            <v>#REF!</v>
          </cell>
          <cell r="J18" t="e">
            <v>#REF!</v>
          </cell>
          <cell r="L18" t="e">
            <v>#REF!</v>
          </cell>
          <cell r="N18" t="e">
            <v>#REF!</v>
          </cell>
          <cell r="P18" t="e">
            <v>#REF!</v>
          </cell>
          <cell r="U18" t="e">
            <v>#REF!</v>
          </cell>
          <cell r="W18" t="e">
            <v>#REF!</v>
          </cell>
          <cell r="Y18" t="e">
            <v>#REF!</v>
          </cell>
          <cell r="AA18" t="e">
            <v>#REF!</v>
          </cell>
          <cell r="AC18" t="e">
            <v>#REF!</v>
          </cell>
          <cell r="AE18" t="e">
            <v>#REF!</v>
          </cell>
          <cell r="AG18" t="e">
            <v>#REF!</v>
          </cell>
        </row>
        <row r="19">
          <cell r="D19" t="e">
            <v>#REF!</v>
          </cell>
          <cell r="F19" t="e">
            <v>#REF!</v>
          </cell>
          <cell r="H19" t="e">
            <v>#REF!</v>
          </cell>
          <cell r="J19" t="e">
            <v>#REF!</v>
          </cell>
          <cell r="L19" t="e">
            <v>#REF!</v>
          </cell>
          <cell r="N19" t="e">
            <v>#REF!</v>
          </cell>
          <cell r="P19" t="e">
            <v>#REF!</v>
          </cell>
          <cell r="U19" t="e">
            <v>#REF!</v>
          </cell>
          <cell r="W19" t="e">
            <v>#REF!</v>
          </cell>
          <cell r="Y19" t="e">
            <v>#REF!</v>
          </cell>
          <cell r="AA19" t="e">
            <v>#REF!</v>
          </cell>
          <cell r="AC19" t="e">
            <v>#REF!</v>
          </cell>
          <cell r="AE19" t="e">
            <v>#REF!</v>
          </cell>
          <cell r="AG19" t="e">
            <v>#REF!</v>
          </cell>
        </row>
        <row r="20">
          <cell r="D20" t="e">
            <v>#REF!</v>
          </cell>
          <cell r="F20" t="e">
            <v>#REF!</v>
          </cell>
          <cell r="H20" t="e">
            <v>#REF!</v>
          </cell>
          <cell r="J20" t="e">
            <v>#REF!</v>
          </cell>
          <cell r="L20" t="e">
            <v>#REF!</v>
          </cell>
          <cell r="N20" t="e">
            <v>#REF!</v>
          </cell>
          <cell r="P20" t="e">
            <v>#REF!</v>
          </cell>
          <cell r="U20" t="e">
            <v>#REF!</v>
          </cell>
          <cell r="W20" t="e">
            <v>#REF!</v>
          </cell>
          <cell r="Y20" t="e">
            <v>#REF!</v>
          </cell>
          <cell r="AA20" t="e">
            <v>#REF!</v>
          </cell>
          <cell r="AC20" t="e">
            <v>#REF!</v>
          </cell>
          <cell r="AE20" t="e">
            <v>#REF!</v>
          </cell>
          <cell r="AG20" t="e">
            <v>#REF!</v>
          </cell>
        </row>
        <row r="22">
          <cell r="D22" t="e">
            <v>#REF!</v>
          </cell>
          <cell r="F22" t="e">
            <v>#REF!</v>
          </cell>
          <cell r="H22" t="e">
            <v>#REF!</v>
          </cell>
          <cell r="J22" t="e">
            <v>#REF!</v>
          </cell>
          <cell r="L22" t="e">
            <v>#REF!</v>
          </cell>
          <cell r="N22" t="e">
            <v>#REF!</v>
          </cell>
          <cell r="P22" t="e">
            <v>#REF!</v>
          </cell>
          <cell r="U22" t="e">
            <v>#REF!</v>
          </cell>
          <cell r="W22" t="e">
            <v>#REF!</v>
          </cell>
          <cell r="Y22" t="e">
            <v>#REF!</v>
          </cell>
          <cell r="AA22" t="e">
            <v>#REF!</v>
          </cell>
          <cell r="AC22" t="e">
            <v>#REF!</v>
          </cell>
          <cell r="AE22" t="e">
            <v>#REF!</v>
          </cell>
          <cell r="AG22" t="e">
            <v>#REF!</v>
          </cell>
        </row>
        <row r="23">
          <cell r="D23" t="e">
            <v>#REF!</v>
          </cell>
          <cell r="F23" t="e">
            <v>#REF!</v>
          </cell>
          <cell r="H23" t="e">
            <v>#REF!</v>
          </cell>
          <cell r="J23" t="e">
            <v>#REF!</v>
          </cell>
          <cell r="L23" t="e">
            <v>#REF!</v>
          </cell>
          <cell r="N23" t="e">
            <v>#REF!</v>
          </cell>
          <cell r="P23" t="e">
            <v>#REF!</v>
          </cell>
          <cell r="U23" t="e">
            <v>#REF!</v>
          </cell>
          <cell r="W23" t="e">
            <v>#REF!</v>
          </cell>
          <cell r="Y23" t="e">
            <v>#REF!</v>
          </cell>
          <cell r="AA23" t="e">
            <v>#REF!</v>
          </cell>
          <cell r="AC23" t="e">
            <v>#REF!</v>
          </cell>
          <cell r="AE23" t="e">
            <v>#REF!</v>
          </cell>
          <cell r="AG23" t="e">
            <v>#REF!</v>
          </cell>
        </row>
        <row r="24">
          <cell r="D24" t="e">
            <v>#REF!</v>
          </cell>
          <cell r="F24" t="e">
            <v>#REF!</v>
          </cell>
          <cell r="H24" t="e">
            <v>#REF!</v>
          </cell>
          <cell r="J24" t="e">
            <v>#REF!</v>
          </cell>
          <cell r="L24" t="e">
            <v>#REF!</v>
          </cell>
          <cell r="N24" t="e">
            <v>#REF!</v>
          </cell>
          <cell r="P24" t="e">
            <v>#REF!</v>
          </cell>
          <cell r="U24" t="e">
            <v>#REF!</v>
          </cell>
          <cell r="W24" t="e">
            <v>#REF!</v>
          </cell>
          <cell r="Y24" t="e">
            <v>#REF!</v>
          </cell>
          <cell r="AA24" t="e">
            <v>#REF!</v>
          </cell>
          <cell r="AC24" t="e">
            <v>#REF!</v>
          </cell>
          <cell r="AE24" t="e">
            <v>#REF!</v>
          </cell>
          <cell r="AG24" t="e">
            <v>#REF!</v>
          </cell>
        </row>
        <row r="25">
          <cell r="D25" t="e">
            <v>#REF!</v>
          </cell>
          <cell r="F25" t="e">
            <v>#REF!</v>
          </cell>
          <cell r="H25" t="e">
            <v>#REF!</v>
          </cell>
          <cell r="J25" t="e">
            <v>#REF!</v>
          </cell>
          <cell r="L25" t="e">
            <v>#REF!</v>
          </cell>
          <cell r="N25" t="e">
            <v>#REF!</v>
          </cell>
          <cell r="P25" t="e">
            <v>#REF!</v>
          </cell>
          <cell r="U25" t="e">
            <v>#REF!</v>
          </cell>
          <cell r="W25" t="e">
            <v>#REF!</v>
          </cell>
          <cell r="Y25" t="e">
            <v>#REF!</v>
          </cell>
          <cell r="AA25" t="e">
            <v>#REF!</v>
          </cell>
          <cell r="AC25" t="e">
            <v>#REF!</v>
          </cell>
          <cell r="AE25" t="e">
            <v>#REF!</v>
          </cell>
          <cell r="AG25" t="e">
            <v>#REF!</v>
          </cell>
        </row>
        <row r="26">
          <cell r="D26" t="e">
            <v>#REF!</v>
          </cell>
          <cell r="F26" t="e">
            <v>#REF!</v>
          </cell>
          <cell r="H26" t="e">
            <v>#REF!</v>
          </cell>
          <cell r="J26" t="e">
            <v>#REF!</v>
          </cell>
          <cell r="L26" t="e">
            <v>#REF!</v>
          </cell>
          <cell r="N26" t="e">
            <v>#REF!</v>
          </cell>
          <cell r="P26" t="e">
            <v>#REF!</v>
          </cell>
          <cell r="U26" t="e">
            <v>#REF!</v>
          </cell>
          <cell r="W26" t="e">
            <v>#REF!</v>
          </cell>
          <cell r="Y26" t="e">
            <v>#REF!</v>
          </cell>
          <cell r="AA26" t="e">
            <v>#REF!</v>
          </cell>
          <cell r="AC26" t="e">
            <v>#REF!</v>
          </cell>
          <cell r="AE26" t="e">
            <v>#REF!</v>
          </cell>
          <cell r="AG26" t="e">
            <v>#REF!</v>
          </cell>
        </row>
        <row r="27">
          <cell r="D27" t="e">
            <v>#REF!</v>
          </cell>
          <cell r="F27" t="e">
            <v>#REF!</v>
          </cell>
          <cell r="H27" t="e">
            <v>#REF!</v>
          </cell>
          <cell r="J27" t="e">
            <v>#REF!</v>
          </cell>
          <cell r="L27" t="e">
            <v>#REF!</v>
          </cell>
          <cell r="N27" t="e">
            <v>#REF!</v>
          </cell>
          <cell r="P27" t="e">
            <v>#REF!</v>
          </cell>
          <cell r="U27" t="e">
            <v>#REF!</v>
          </cell>
          <cell r="W27" t="e">
            <v>#REF!</v>
          </cell>
          <cell r="Y27" t="e">
            <v>#REF!</v>
          </cell>
          <cell r="AA27" t="e">
            <v>#REF!</v>
          </cell>
          <cell r="AC27" t="e">
            <v>#REF!</v>
          </cell>
          <cell r="AE27" t="e">
            <v>#REF!</v>
          </cell>
          <cell r="AG27" t="e">
            <v>#REF!</v>
          </cell>
        </row>
        <row r="28">
          <cell r="D28" t="e">
            <v>#REF!</v>
          </cell>
          <cell r="F28" t="e">
            <v>#REF!</v>
          </cell>
          <cell r="H28" t="e">
            <v>#REF!</v>
          </cell>
          <cell r="J28" t="e">
            <v>#REF!</v>
          </cell>
          <cell r="L28" t="e">
            <v>#REF!</v>
          </cell>
          <cell r="N28" t="e">
            <v>#REF!</v>
          </cell>
          <cell r="P28" t="e">
            <v>#REF!</v>
          </cell>
          <cell r="U28" t="e">
            <v>#REF!</v>
          </cell>
          <cell r="W28" t="e">
            <v>#REF!</v>
          </cell>
          <cell r="Y28" t="e">
            <v>#REF!</v>
          </cell>
          <cell r="AA28" t="e">
            <v>#REF!</v>
          </cell>
          <cell r="AC28" t="e">
            <v>#REF!</v>
          </cell>
          <cell r="AE28" t="e">
            <v>#REF!</v>
          </cell>
          <cell r="AG28" t="e">
            <v>#REF!</v>
          </cell>
        </row>
        <row r="29">
          <cell r="D29" t="e">
            <v>#REF!</v>
          </cell>
          <cell r="F29" t="e">
            <v>#REF!</v>
          </cell>
          <cell r="H29" t="e">
            <v>#REF!</v>
          </cell>
          <cell r="J29" t="e">
            <v>#REF!</v>
          </cell>
          <cell r="L29" t="e">
            <v>#REF!</v>
          </cell>
          <cell r="N29" t="e">
            <v>#REF!</v>
          </cell>
          <cell r="P29" t="e">
            <v>#REF!</v>
          </cell>
          <cell r="U29" t="e">
            <v>#REF!</v>
          </cell>
          <cell r="W29" t="e">
            <v>#REF!</v>
          </cell>
          <cell r="Y29" t="e">
            <v>#REF!</v>
          </cell>
          <cell r="AA29" t="e">
            <v>#REF!</v>
          </cell>
          <cell r="AC29" t="e">
            <v>#REF!</v>
          </cell>
          <cell r="AE29" t="e">
            <v>#REF!</v>
          </cell>
          <cell r="AG29" t="e">
            <v>#REF!</v>
          </cell>
        </row>
        <row r="30">
          <cell r="D30" t="e">
            <v>#REF!</v>
          </cell>
          <cell r="F30" t="e">
            <v>#REF!</v>
          </cell>
          <cell r="H30" t="e">
            <v>#REF!</v>
          </cell>
          <cell r="J30" t="e">
            <v>#REF!</v>
          </cell>
          <cell r="L30" t="e">
            <v>#REF!</v>
          </cell>
          <cell r="N30" t="e">
            <v>#REF!</v>
          </cell>
          <cell r="P30" t="e">
            <v>#REF!</v>
          </cell>
          <cell r="U30" t="e">
            <v>#REF!</v>
          </cell>
          <cell r="W30" t="e">
            <v>#REF!</v>
          </cell>
          <cell r="Y30" t="e">
            <v>#REF!</v>
          </cell>
          <cell r="AA30" t="e">
            <v>#REF!</v>
          </cell>
          <cell r="AC30" t="e">
            <v>#REF!</v>
          </cell>
          <cell r="AE30" t="e">
            <v>#REF!</v>
          </cell>
          <cell r="AG30" t="e">
            <v>#REF!</v>
          </cell>
        </row>
        <row r="32">
          <cell r="D32" t="e">
            <v>#REF!</v>
          </cell>
          <cell r="F32" t="e">
            <v>#REF!</v>
          </cell>
          <cell r="H32" t="e">
            <v>#REF!</v>
          </cell>
          <cell r="J32" t="e">
            <v>#REF!</v>
          </cell>
          <cell r="L32" t="e">
            <v>#REF!</v>
          </cell>
          <cell r="N32" t="e">
            <v>#REF!</v>
          </cell>
          <cell r="P32" t="e">
            <v>#REF!</v>
          </cell>
          <cell r="U32" t="e">
            <v>#REF!</v>
          </cell>
          <cell r="W32" t="e">
            <v>#REF!</v>
          </cell>
          <cell r="Y32" t="e">
            <v>#REF!</v>
          </cell>
          <cell r="AA32" t="e">
            <v>#REF!</v>
          </cell>
          <cell r="AC32" t="e">
            <v>#REF!</v>
          </cell>
          <cell r="AE32" t="e">
            <v>#REF!</v>
          </cell>
          <cell r="AG32" t="e">
            <v>#REF!</v>
          </cell>
        </row>
        <row r="33">
          <cell r="D33" t="e">
            <v>#REF!</v>
          </cell>
          <cell r="F33" t="e">
            <v>#REF!</v>
          </cell>
          <cell r="H33" t="e">
            <v>#REF!</v>
          </cell>
          <cell r="J33" t="e">
            <v>#REF!</v>
          </cell>
          <cell r="L33" t="e">
            <v>#REF!</v>
          </cell>
          <cell r="N33" t="e">
            <v>#REF!</v>
          </cell>
          <cell r="P33" t="e">
            <v>#REF!</v>
          </cell>
          <cell r="U33" t="e">
            <v>#REF!</v>
          </cell>
          <cell r="W33" t="e">
            <v>#REF!</v>
          </cell>
          <cell r="Y33" t="e">
            <v>#REF!</v>
          </cell>
          <cell r="AA33" t="e">
            <v>#REF!</v>
          </cell>
          <cell r="AC33" t="e">
            <v>#REF!</v>
          </cell>
          <cell r="AE33" t="e">
            <v>#REF!</v>
          </cell>
          <cell r="AG33" t="e">
            <v>#REF!</v>
          </cell>
        </row>
      </sheetData>
      <sheetData sheetId="22">
        <row r="8">
          <cell r="D8" t="str">
            <v>2131</v>
          </cell>
          <cell r="F8" t="str">
            <v>2132</v>
          </cell>
          <cell r="H8" t="str">
            <v>2133</v>
          </cell>
          <cell r="J8" t="str">
            <v>2134</v>
          </cell>
          <cell r="L8" t="str">
            <v>2135</v>
          </cell>
          <cell r="N8" t="str">
            <v>2136</v>
          </cell>
          <cell r="P8" t="str">
            <v>2138</v>
          </cell>
          <cell r="R8" t="str">
            <v>Cong</v>
          </cell>
          <cell r="W8" t="str">
            <v>2131</v>
          </cell>
          <cell r="Y8" t="str">
            <v>2132</v>
          </cell>
          <cell r="AA8" t="str">
            <v>2133</v>
          </cell>
          <cell r="AC8" t="str">
            <v>2134</v>
          </cell>
          <cell r="AE8" t="str">
            <v>2135</v>
          </cell>
          <cell r="AG8" t="str">
            <v>2136</v>
          </cell>
          <cell r="AI8" t="str">
            <v>2138</v>
          </cell>
          <cell r="AK8" t="str">
            <v>Cong</v>
          </cell>
        </row>
        <row r="9">
          <cell r="D9" t="str">
            <v>Quyền
sử dụng đất</v>
          </cell>
          <cell r="F9" t="str">
            <v>Quyền phát hành</v>
          </cell>
          <cell r="H9" t="str">
            <v>Bản quyền, bằng sáng chế</v>
          </cell>
          <cell r="J9" t="str">
            <v>Nhãn hiệu
hàng hóa</v>
          </cell>
          <cell r="L9" t="str">
            <v>Phần mềm
máy vi tính</v>
          </cell>
          <cell r="N9" t="str">
            <v>Giấy phép và giấy nhượng quyền</v>
          </cell>
          <cell r="P9" t="str">
            <v>TSCĐ vô hình khác</v>
          </cell>
          <cell r="R9" t="str">
            <v>Cộng</v>
          </cell>
          <cell r="W9" t="str">
            <v>Land use rights</v>
          </cell>
          <cell r="Y9" t="str">
            <v>Publishing titles</v>
          </cell>
          <cell r="AA9" t="str">
            <v>Copyrights and patents</v>
          </cell>
          <cell r="AC9" t="str">
            <v>Trade marks</v>
          </cell>
          <cell r="AE9" t="str">
            <v>Computer software</v>
          </cell>
          <cell r="AG9" t="str">
            <v>License and Charter of concession</v>
          </cell>
          <cell r="AI9" t="str">
            <v>Other intangible fixed assets</v>
          </cell>
          <cell r="AK9" t="str">
            <v>Total</v>
          </cell>
        </row>
        <row r="10">
          <cell r="D10" t="str">
            <v>VND</v>
          </cell>
          <cell r="F10" t="str">
            <v>VND</v>
          </cell>
          <cell r="H10" t="str">
            <v>VND</v>
          </cell>
          <cell r="J10" t="str">
            <v>VND</v>
          </cell>
          <cell r="L10" t="str">
            <v>VND</v>
          </cell>
          <cell r="N10" t="str">
            <v>VND</v>
          </cell>
          <cell r="P10" t="str">
            <v>VND</v>
          </cell>
          <cell r="R10" t="str">
            <v>VND</v>
          </cell>
          <cell r="W10" t="str">
            <v>VND</v>
          </cell>
          <cell r="Y10" t="str">
            <v>VND</v>
          </cell>
          <cell r="AA10" t="str">
            <v>VND</v>
          </cell>
          <cell r="AC10" t="str">
            <v>VND</v>
          </cell>
          <cell r="AE10" t="str">
            <v>VND</v>
          </cell>
          <cell r="AG10" t="str">
            <v>VND</v>
          </cell>
          <cell r="AI10" t="str">
            <v>VND</v>
          </cell>
          <cell r="AK10" t="str">
            <v>VND</v>
          </cell>
        </row>
        <row r="12">
          <cell r="D12" t="e">
            <v>#REF!</v>
          </cell>
          <cell r="F12" t="e">
            <v>#REF!</v>
          </cell>
          <cell r="H12" t="e">
            <v>#REF!</v>
          </cell>
          <cell r="J12" t="e">
            <v>#REF!</v>
          </cell>
          <cell r="L12" t="e">
            <v>#REF!</v>
          </cell>
          <cell r="N12" t="e">
            <v>#REF!</v>
          </cell>
          <cell r="P12" t="e">
            <v>#REF!</v>
          </cell>
          <cell r="R12" t="e">
            <v>#REF!</v>
          </cell>
          <cell r="W12" t="e">
            <v>#REF!</v>
          </cell>
          <cell r="Y12" t="e">
            <v>#REF!</v>
          </cell>
          <cell r="AA12" t="e">
            <v>#REF!</v>
          </cell>
          <cell r="AC12" t="e">
            <v>#REF!</v>
          </cell>
          <cell r="AE12" t="e">
            <v>#REF!</v>
          </cell>
          <cell r="AG12" t="e">
            <v>#REF!</v>
          </cell>
          <cell r="AI12" t="e">
            <v>#REF!</v>
          </cell>
          <cell r="AK12" t="e">
            <v>#REF!</v>
          </cell>
        </row>
        <row r="13">
          <cell r="D13" t="e">
            <v>#REF!</v>
          </cell>
          <cell r="F13" t="e">
            <v>#REF!</v>
          </cell>
          <cell r="H13" t="e">
            <v>#REF!</v>
          </cell>
          <cell r="J13" t="e">
            <v>#REF!</v>
          </cell>
          <cell r="L13" t="e">
            <v>#REF!</v>
          </cell>
          <cell r="N13" t="e">
            <v>#REF!</v>
          </cell>
          <cell r="P13" t="e">
            <v>#REF!</v>
          </cell>
          <cell r="R13" t="e">
            <v>#REF!</v>
          </cell>
          <cell r="W13" t="e">
            <v>#REF!</v>
          </cell>
          <cell r="Y13" t="e">
            <v>#REF!</v>
          </cell>
          <cell r="AA13" t="e">
            <v>#REF!</v>
          </cell>
          <cell r="AC13" t="e">
            <v>#REF!</v>
          </cell>
          <cell r="AE13" t="e">
            <v>#REF!</v>
          </cell>
          <cell r="AG13" t="e">
            <v>#REF!</v>
          </cell>
          <cell r="AI13" t="e">
            <v>#REF!</v>
          </cell>
          <cell r="AK13" t="e">
            <v>#REF!</v>
          </cell>
        </row>
        <row r="14">
          <cell r="D14" t="e">
            <v>#REF!</v>
          </cell>
          <cell r="F14" t="e">
            <v>#REF!</v>
          </cell>
          <cell r="H14" t="e">
            <v>#REF!</v>
          </cell>
          <cell r="J14" t="e">
            <v>#REF!</v>
          </cell>
          <cell r="L14" t="e">
            <v>#REF!</v>
          </cell>
          <cell r="N14" t="e">
            <v>#REF!</v>
          </cell>
          <cell r="P14" t="e">
            <v>#REF!</v>
          </cell>
          <cell r="R14" t="e">
            <v>#REF!</v>
          </cell>
          <cell r="W14" t="e">
            <v>#REF!</v>
          </cell>
          <cell r="Y14" t="e">
            <v>#REF!</v>
          </cell>
          <cell r="AA14" t="e">
            <v>#REF!</v>
          </cell>
          <cell r="AC14" t="e">
            <v>#REF!</v>
          </cell>
          <cell r="AE14" t="e">
            <v>#REF!</v>
          </cell>
          <cell r="AG14" t="e">
            <v>#REF!</v>
          </cell>
          <cell r="AI14" t="e">
            <v>#REF!</v>
          </cell>
          <cell r="AK14" t="e">
            <v>#REF!</v>
          </cell>
        </row>
        <row r="15">
          <cell r="D15" t="e">
            <v>#REF!</v>
          </cell>
          <cell r="F15" t="e">
            <v>#REF!</v>
          </cell>
          <cell r="H15" t="e">
            <v>#REF!</v>
          </cell>
          <cell r="J15" t="e">
            <v>#REF!</v>
          </cell>
          <cell r="L15" t="e">
            <v>#REF!</v>
          </cell>
          <cell r="N15" t="e">
            <v>#REF!</v>
          </cell>
          <cell r="P15" t="e">
            <v>#REF!</v>
          </cell>
          <cell r="R15" t="e">
            <v>#REF!</v>
          </cell>
          <cell r="W15" t="e">
            <v>#REF!</v>
          </cell>
          <cell r="Y15" t="e">
            <v>#REF!</v>
          </cell>
          <cell r="AA15" t="e">
            <v>#REF!</v>
          </cell>
          <cell r="AC15" t="e">
            <v>#REF!</v>
          </cell>
          <cell r="AE15" t="e">
            <v>#REF!</v>
          </cell>
          <cell r="AG15" t="e">
            <v>#REF!</v>
          </cell>
          <cell r="AI15" t="e">
            <v>#REF!</v>
          </cell>
          <cell r="AK15" t="e">
            <v>#REF!</v>
          </cell>
        </row>
        <row r="16">
          <cell r="D16" t="e">
            <v>#REF!</v>
          </cell>
          <cell r="F16" t="e">
            <v>#REF!</v>
          </cell>
          <cell r="H16" t="e">
            <v>#REF!</v>
          </cell>
          <cell r="J16" t="e">
            <v>#REF!</v>
          </cell>
          <cell r="L16" t="e">
            <v>#REF!</v>
          </cell>
          <cell r="N16" t="e">
            <v>#REF!</v>
          </cell>
          <cell r="P16" t="e">
            <v>#REF!</v>
          </cell>
          <cell r="R16" t="e">
            <v>#REF!</v>
          </cell>
          <cell r="W16" t="e">
            <v>#REF!</v>
          </cell>
          <cell r="Y16" t="e">
            <v>#REF!</v>
          </cell>
          <cell r="AA16" t="e">
            <v>#REF!</v>
          </cell>
          <cell r="AC16" t="e">
            <v>#REF!</v>
          </cell>
          <cell r="AE16" t="e">
            <v>#REF!</v>
          </cell>
          <cell r="AG16" t="e">
            <v>#REF!</v>
          </cell>
          <cell r="AI16" t="e">
            <v>#REF!</v>
          </cell>
          <cell r="AK16" t="e">
            <v>#REF!</v>
          </cell>
        </row>
        <row r="17">
          <cell r="D17" t="e">
            <v>#REF!</v>
          </cell>
          <cell r="F17" t="e">
            <v>#REF!</v>
          </cell>
          <cell r="H17" t="e">
            <v>#REF!</v>
          </cell>
          <cell r="J17" t="e">
            <v>#REF!</v>
          </cell>
          <cell r="L17" t="e">
            <v>#REF!</v>
          </cell>
          <cell r="N17" t="e">
            <v>#REF!</v>
          </cell>
          <cell r="P17" t="e">
            <v>#REF!</v>
          </cell>
          <cell r="R17" t="e">
            <v>#REF!</v>
          </cell>
          <cell r="W17" t="e">
            <v>#REF!</v>
          </cell>
          <cell r="Y17" t="e">
            <v>#REF!</v>
          </cell>
          <cell r="AA17" t="e">
            <v>#REF!</v>
          </cell>
          <cell r="AC17" t="e">
            <v>#REF!</v>
          </cell>
          <cell r="AE17" t="e">
            <v>#REF!</v>
          </cell>
          <cell r="AG17" t="e">
            <v>#REF!</v>
          </cell>
          <cell r="AI17" t="e">
            <v>#REF!</v>
          </cell>
          <cell r="AK17" t="e">
            <v>#REF!</v>
          </cell>
        </row>
        <row r="18">
          <cell r="D18" t="e">
            <v>#REF!</v>
          </cell>
          <cell r="F18" t="e">
            <v>#REF!</v>
          </cell>
          <cell r="H18" t="e">
            <v>#REF!</v>
          </cell>
          <cell r="J18" t="e">
            <v>#REF!</v>
          </cell>
          <cell r="L18" t="e">
            <v>#REF!</v>
          </cell>
          <cell r="N18" t="e">
            <v>#REF!</v>
          </cell>
          <cell r="P18" t="e">
            <v>#REF!</v>
          </cell>
          <cell r="R18" t="e">
            <v>#REF!</v>
          </cell>
          <cell r="W18" t="e">
            <v>#REF!</v>
          </cell>
          <cell r="Y18" t="e">
            <v>#REF!</v>
          </cell>
          <cell r="AA18" t="e">
            <v>#REF!</v>
          </cell>
          <cell r="AC18" t="e">
            <v>#REF!</v>
          </cell>
          <cell r="AE18" t="e">
            <v>#REF!</v>
          </cell>
          <cell r="AG18" t="e">
            <v>#REF!</v>
          </cell>
          <cell r="AI18" t="e">
            <v>#REF!</v>
          </cell>
          <cell r="AK18" t="e">
            <v>#REF!</v>
          </cell>
        </row>
        <row r="19">
          <cell r="D19" t="e">
            <v>#REF!</v>
          </cell>
          <cell r="F19" t="e">
            <v>#REF!</v>
          </cell>
          <cell r="H19" t="e">
            <v>#REF!</v>
          </cell>
          <cell r="J19" t="e">
            <v>#REF!</v>
          </cell>
          <cell r="L19" t="e">
            <v>#REF!</v>
          </cell>
          <cell r="N19" t="e">
            <v>#REF!</v>
          </cell>
          <cell r="P19" t="e">
            <v>#REF!</v>
          </cell>
          <cell r="R19" t="e">
            <v>#REF!</v>
          </cell>
          <cell r="W19" t="e">
            <v>#REF!</v>
          </cell>
          <cell r="Y19" t="e">
            <v>#REF!</v>
          </cell>
          <cell r="AA19" t="e">
            <v>#REF!</v>
          </cell>
          <cell r="AC19" t="e">
            <v>#REF!</v>
          </cell>
          <cell r="AE19" t="e">
            <v>#REF!</v>
          </cell>
          <cell r="AG19" t="e">
            <v>#REF!</v>
          </cell>
          <cell r="AI19" t="e">
            <v>#REF!</v>
          </cell>
          <cell r="AK19" t="e">
            <v>#REF!</v>
          </cell>
        </row>
        <row r="20">
          <cell r="D20" t="e">
            <v>#REF!</v>
          </cell>
          <cell r="F20" t="e">
            <v>#REF!</v>
          </cell>
          <cell r="H20" t="e">
            <v>#REF!</v>
          </cell>
          <cell r="J20" t="e">
            <v>#REF!</v>
          </cell>
          <cell r="L20" t="e">
            <v>#REF!</v>
          </cell>
          <cell r="N20" t="e">
            <v>#REF!</v>
          </cell>
          <cell r="P20" t="e">
            <v>#REF!</v>
          </cell>
          <cell r="R20" t="e">
            <v>#REF!</v>
          </cell>
          <cell r="W20" t="e">
            <v>#REF!</v>
          </cell>
          <cell r="Y20" t="e">
            <v>#REF!</v>
          </cell>
          <cell r="AA20" t="e">
            <v>#REF!</v>
          </cell>
          <cell r="AC20" t="e">
            <v>#REF!</v>
          </cell>
          <cell r="AE20" t="e">
            <v>#REF!</v>
          </cell>
          <cell r="AG20" t="e">
            <v>#REF!</v>
          </cell>
          <cell r="AI20" t="e">
            <v>#REF!</v>
          </cell>
          <cell r="AK20" t="e">
            <v>#REF!</v>
          </cell>
        </row>
        <row r="21">
          <cell r="D21" t="e">
            <v>#REF!</v>
          </cell>
          <cell r="F21" t="e">
            <v>#REF!</v>
          </cell>
          <cell r="H21" t="e">
            <v>#REF!</v>
          </cell>
          <cell r="J21" t="e">
            <v>#REF!</v>
          </cell>
          <cell r="L21" t="e">
            <v>#REF!</v>
          </cell>
          <cell r="N21" t="e">
            <v>#REF!</v>
          </cell>
          <cell r="P21" t="e">
            <v>#REF!</v>
          </cell>
          <cell r="R21" t="e">
            <v>#REF!</v>
          </cell>
          <cell r="W21" t="e">
            <v>#REF!</v>
          </cell>
          <cell r="Y21" t="e">
            <v>#REF!</v>
          </cell>
          <cell r="AA21" t="e">
            <v>#REF!</v>
          </cell>
          <cell r="AC21" t="e">
            <v>#REF!</v>
          </cell>
          <cell r="AE21" t="e">
            <v>#REF!</v>
          </cell>
          <cell r="AG21" t="e">
            <v>#REF!</v>
          </cell>
          <cell r="AI21" t="e">
            <v>#REF!</v>
          </cell>
          <cell r="AK21" t="e">
            <v>#REF!</v>
          </cell>
        </row>
        <row r="23">
          <cell r="D23" t="e">
            <v>#REF!</v>
          </cell>
          <cell r="F23" t="e">
            <v>#REF!</v>
          </cell>
          <cell r="H23" t="e">
            <v>#REF!</v>
          </cell>
          <cell r="J23" t="e">
            <v>#REF!</v>
          </cell>
          <cell r="L23" t="e">
            <v>#REF!</v>
          </cell>
          <cell r="N23" t="e">
            <v>#REF!</v>
          </cell>
          <cell r="P23" t="e">
            <v>#REF!</v>
          </cell>
          <cell r="R23" t="e">
            <v>#REF!</v>
          </cell>
          <cell r="W23" t="e">
            <v>#REF!</v>
          </cell>
          <cell r="Y23" t="e">
            <v>#REF!</v>
          </cell>
          <cell r="AA23" t="e">
            <v>#REF!</v>
          </cell>
          <cell r="AC23" t="e">
            <v>#REF!</v>
          </cell>
          <cell r="AE23" t="e">
            <v>#REF!</v>
          </cell>
          <cell r="AG23" t="e">
            <v>#REF!</v>
          </cell>
          <cell r="AI23" t="e">
            <v>#REF!</v>
          </cell>
          <cell r="AK23" t="e">
            <v>#REF!</v>
          </cell>
        </row>
        <row r="24">
          <cell r="D24" t="e">
            <v>#REF!</v>
          </cell>
          <cell r="F24" t="e">
            <v>#REF!</v>
          </cell>
          <cell r="H24" t="e">
            <v>#REF!</v>
          </cell>
          <cell r="J24" t="e">
            <v>#REF!</v>
          </cell>
          <cell r="L24" t="e">
            <v>#REF!</v>
          </cell>
          <cell r="N24" t="e">
            <v>#REF!</v>
          </cell>
          <cell r="P24" t="e">
            <v>#REF!</v>
          </cell>
          <cell r="R24" t="e">
            <v>#REF!</v>
          </cell>
          <cell r="W24" t="e">
            <v>#REF!</v>
          </cell>
          <cell r="Y24" t="e">
            <v>#REF!</v>
          </cell>
          <cell r="AA24" t="e">
            <v>#REF!</v>
          </cell>
          <cell r="AC24" t="e">
            <v>#REF!</v>
          </cell>
          <cell r="AE24" t="e">
            <v>#REF!</v>
          </cell>
          <cell r="AG24" t="e">
            <v>#REF!</v>
          </cell>
          <cell r="AI24" t="e">
            <v>#REF!</v>
          </cell>
          <cell r="AK24" t="e">
            <v>#REF!</v>
          </cell>
        </row>
        <row r="25">
          <cell r="D25" t="e">
            <v>#REF!</v>
          </cell>
          <cell r="F25" t="e">
            <v>#REF!</v>
          </cell>
          <cell r="H25" t="e">
            <v>#REF!</v>
          </cell>
          <cell r="J25" t="e">
            <v>#REF!</v>
          </cell>
          <cell r="L25" t="e">
            <v>#REF!</v>
          </cell>
          <cell r="N25" t="e">
            <v>#REF!</v>
          </cell>
          <cell r="P25" t="e">
            <v>#REF!</v>
          </cell>
          <cell r="R25" t="e">
            <v>#REF!</v>
          </cell>
          <cell r="W25" t="e">
            <v>#REF!</v>
          </cell>
          <cell r="Y25" t="e">
            <v>#REF!</v>
          </cell>
          <cell r="AA25" t="e">
            <v>#REF!</v>
          </cell>
          <cell r="AC25" t="e">
            <v>#REF!</v>
          </cell>
          <cell r="AE25" t="e">
            <v>#REF!</v>
          </cell>
          <cell r="AG25" t="e">
            <v>#REF!</v>
          </cell>
          <cell r="AI25" t="e">
            <v>#REF!</v>
          </cell>
          <cell r="AK25" t="e">
            <v>#REF!</v>
          </cell>
        </row>
        <row r="26">
          <cell r="D26" t="e">
            <v>#REF!</v>
          </cell>
          <cell r="F26" t="e">
            <v>#REF!</v>
          </cell>
          <cell r="H26" t="e">
            <v>#REF!</v>
          </cell>
          <cell r="J26" t="e">
            <v>#REF!</v>
          </cell>
          <cell r="L26" t="e">
            <v>#REF!</v>
          </cell>
          <cell r="N26" t="e">
            <v>#REF!</v>
          </cell>
          <cell r="P26" t="e">
            <v>#REF!</v>
          </cell>
          <cell r="R26" t="e">
            <v>#REF!</v>
          </cell>
          <cell r="W26" t="e">
            <v>#REF!</v>
          </cell>
          <cell r="Y26" t="e">
            <v>#REF!</v>
          </cell>
          <cell r="AA26" t="e">
            <v>#REF!</v>
          </cell>
          <cell r="AC26" t="e">
            <v>#REF!</v>
          </cell>
          <cell r="AE26" t="e">
            <v>#REF!</v>
          </cell>
          <cell r="AG26" t="e">
            <v>#REF!</v>
          </cell>
          <cell r="AI26" t="e">
            <v>#REF!</v>
          </cell>
          <cell r="AK26" t="e">
            <v>#REF!</v>
          </cell>
        </row>
        <row r="27">
          <cell r="D27" t="e">
            <v>#REF!</v>
          </cell>
          <cell r="F27" t="e">
            <v>#REF!</v>
          </cell>
          <cell r="H27" t="e">
            <v>#REF!</v>
          </cell>
          <cell r="J27" t="e">
            <v>#REF!</v>
          </cell>
          <cell r="L27" t="e">
            <v>#REF!</v>
          </cell>
          <cell r="N27" t="e">
            <v>#REF!</v>
          </cell>
          <cell r="P27" t="e">
            <v>#REF!</v>
          </cell>
          <cell r="R27" t="e">
            <v>#REF!</v>
          </cell>
          <cell r="W27" t="e">
            <v>#REF!</v>
          </cell>
          <cell r="Y27" t="e">
            <v>#REF!</v>
          </cell>
          <cell r="AA27" t="e">
            <v>#REF!</v>
          </cell>
          <cell r="AC27" t="e">
            <v>#REF!</v>
          </cell>
          <cell r="AE27" t="e">
            <v>#REF!</v>
          </cell>
          <cell r="AG27" t="e">
            <v>#REF!</v>
          </cell>
          <cell r="AI27" t="e">
            <v>#REF!</v>
          </cell>
          <cell r="AK27" t="e">
            <v>#REF!</v>
          </cell>
        </row>
        <row r="28">
          <cell r="D28" t="e">
            <v>#REF!</v>
          </cell>
          <cell r="F28" t="e">
            <v>#REF!</v>
          </cell>
          <cell r="H28" t="e">
            <v>#REF!</v>
          </cell>
          <cell r="J28" t="e">
            <v>#REF!</v>
          </cell>
          <cell r="L28" t="e">
            <v>#REF!</v>
          </cell>
          <cell r="N28" t="e">
            <v>#REF!</v>
          </cell>
          <cell r="P28" t="e">
            <v>#REF!</v>
          </cell>
          <cell r="R28" t="e">
            <v>#REF!</v>
          </cell>
          <cell r="W28" t="e">
            <v>#REF!</v>
          </cell>
          <cell r="Y28" t="e">
            <v>#REF!</v>
          </cell>
          <cell r="AA28" t="e">
            <v>#REF!</v>
          </cell>
          <cell r="AC28" t="e">
            <v>#REF!</v>
          </cell>
          <cell r="AE28" t="e">
            <v>#REF!</v>
          </cell>
          <cell r="AG28" t="e">
            <v>#REF!</v>
          </cell>
          <cell r="AI28" t="e">
            <v>#REF!</v>
          </cell>
          <cell r="AK28" t="e">
            <v>#REF!</v>
          </cell>
        </row>
        <row r="29">
          <cell r="D29" t="e">
            <v>#REF!</v>
          </cell>
          <cell r="F29" t="e">
            <v>#REF!</v>
          </cell>
          <cell r="H29" t="e">
            <v>#REF!</v>
          </cell>
          <cell r="J29" t="e">
            <v>#REF!</v>
          </cell>
          <cell r="L29" t="e">
            <v>#REF!</v>
          </cell>
          <cell r="N29" t="e">
            <v>#REF!</v>
          </cell>
          <cell r="P29" t="e">
            <v>#REF!</v>
          </cell>
          <cell r="R29" t="e">
            <v>#REF!</v>
          </cell>
          <cell r="W29" t="e">
            <v>#REF!</v>
          </cell>
          <cell r="Y29" t="e">
            <v>#REF!</v>
          </cell>
          <cell r="AA29" t="e">
            <v>#REF!</v>
          </cell>
          <cell r="AC29" t="e">
            <v>#REF!</v>
          </cell>
          <cell r="AE29" t="e">
            <v>#REF!</v>
          </cell>
          <cell r="AG29" t="e">
            <v>#REF!</v>
          </cell>
          <cell r="AI29" t="e">
            <v>#REF!</v>
          </cell>
          <cell r="AK29" t="e">
            <v>#REF!</v>
          </cell>
        </row>
        <row r="30">
          <cell r="D30" t="e">
            <v>#REF!</v>
          </cell>
          <cell r="F30" t="e">
            <v>#REF!</v>
          </cell>
          <cell r="H30" t="e">
            <v>#REF!</v>
          </cell>
          <cell r="J30" t="e">
            <v>#REF!</v>
          </cell>
          <cell r="L30" t="e">
            <v>#REF!</v>
          </cell>
          <cell r="N30" t="e">
            <v>#REF!</v>
          </cell>
          <cell r="P30" t="e">
            <v>#REF!</v>
          </cell>
          <cell r="R30" t="e">
            <v>#REF!</v>
          </cell>
          <cell r="W30" t="e">
            <v>#REF!</v>
          </cell>
          <cell r="Y30" t="e">
            <v>#REF!</v>
          </cell>
          <cell r="AA30" t="e">
            <v>#REF!</v>
          </cell>
          <cell r="AC30" t="e">
            <v>#REF!</v>
          </cell>
          <cell r="AE30" t="e">
            <v>#REF!</v>
          </cell>
          <cell r="AG30" t="e">
            <v>#REF!</v>
          </cell>
          <cell r="AI30" t="e">
            <v>#REF!</v>
          </cell>
          <cell r="AK30" t="e">
            <v>#REF!</v>
          </cell>
        </row>
        <row r="32">
          <cell r="D32" t="e">
            <v>#REF!</v>
          </cell>
          <cell r="F32" t="e">
            <v>#REF!</v>
          </cell>
          <cell r="H32" t="e">
            <v>#REF!</v>
          </cell>
          <cell r="J32" t="e">
            <v>#REF!</v>
          </cell>
          <cell r="L32" t="e">
            <v>#REF!</v>
          </cell>
          <cell r="N32" t="e">
            <v>#REF!</v>
          </cell>
          <cell r="P32" t="e">
            <v>#REF!</v>
          </cell>
          <cell r="R32" t="e">
            <v>#REF!</v>
          </cell>
          <cell r="W32" t="e">
            <v>#REF!</v>
          </cell>
          <cell r="Y32" t="e">
            <v>#REF!</v>
          </cell>
          <cell r="AA32" t="e">
            <v>#REF!</v>
          </cell>
          <cell r="AC32" t="e">
            <v>#REF!</v>
          </cell>
          <cell r="AE32" t="e">
            <v>#REF!</v>
          </cell>
          <cell r="AG32" t="e">
            <v>#REF!</v>
          </cell>
          <cell r="AI32" t="e">
            <v>#REF!</v>
          </cell>
          <cell r="AK32" t="e">
            <v>#REF!</v>
          </cell>
        </row>
        <row r="33">
          <cell r="D33" t="e">
            <v>#REF!</v>
          </cell>
          <cell r="F33" t="e">
            <v>#REF!</v>
          </cell>
          <cell r="H33" t="e">
            <v>#REF!</v>
          </cell>
          <cell r="J33" t="e">
            <v>#REF!</v>
          </cell>
          <cell r="L33" t="e">
            <v>#REF!</v>
          </cell>
          <cell r="N33" t="e">
            <v>#REF!</v>
          </cell>
          <cell r="P33" t="e">
            <v>#REF!</v>
          </cell>
          <cell r="R33" t="e">
            <v>#REF!</v>
          </cell>
          <cell r="W33" t="e">
            <v>#REF!</v>
          </cell>
          <cell r="Y33" t="e">
            <v>#REF!</v>
          </cell>
          <cell r="AA33" t="e">
            <v>#REF!</v>
          </cell>
          <cell r="AC33" t="e">
            <v>#REF!</v>
          </cell>
          <cell r="AE33" t="e">
            <v>#REF!</v>
          </cell>
          <cell r="AG33" t="e">
            <v>#REF!</v>
          </cell>
          <cell r="AI33" t="e">
            <v>#REF!</v>
          </cell>
          <cell r="AK33" t="e">
            <v>#REF!</v>
          </cell>
        </row>
      </sheetData>
      <sheetData sheetId="27">
        <row r="9">
          <cell r="B9" t="str">
            <v>111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H"/>
      <sheetName val="LC"/>
      <sheetName val="LCTT-TT"/>
    </sheetNames>
    <sheetDataSet>
      <sheetData sheetId="0">
        <row r="7">
          <cell r="K7">
            <v>642022000</v>
          </cell>
        </row>
        <row r="8">
          <cell r="C8">
            <v>1300000000</v>
          </cell>
          <cell r="K8">
            <v>14727669</v>
          </cell>
          <cell r="L8">
            <v>12</v>
          </cell>
        </row>
        <row r="9">
          <cell r="C9">
            <v>9388500</v>
          </cell>
          <cell r="D9">
            <v>11</v>
          </cell>
          <cell r="K9">
            <v>1811874698</v>
          </cell>
          <cell r="L9">
            <v>17</v>
          </cell>
        </row>
        <row r="10">
          <cell r="C10">
            <v>1212500</v>
          </cell>
          <cell r="D10">
            <v>16</v>
          </cell>
          <cell r="K10">
            <v>39172255</v>
          </cell>
          <cell r="L10">
            <v>12</v>
          </cell>
        </row>
        <row r="11">
          <cell r="C11">
            <v>1726449301</v>
          </cell>
          <cell r="D11">
            <v>16</v>
          </cell>
          <cell r="K11">
            <v>13500000</v>
          </cell>
          <cell r="L11">
            <v>21</v>
          </cell>
        </row>
        <row r="12">
          <cell r="C12">
            <v>-2022000</v>
          </cell>
          <cell r="D12">
            <v>33</v>
          </cell>
          <cell r="K12">
            <v>5552909</v>
          </cell>
          <cell r="L12">
            <v>21</v>
          </cell>
        </row>
        <row r="13">
          <cell r="C13">
            <v>-17992000</v>
          </cell>
          <cell r="D13">
            <v>12</v>
          </cell>
          <cell r="K13">
            <v>39450000</v>
          </cell>
          <cell r="L13">
            <v>12</v>
          </cell>
        </row>
        <row r="14">
          <cell r="C14">
            <v>2539310000</v>
          </cell>
          <cell r="D14">
            <v>16</v>
          </cell>
          <cell r="K14">
            <v>2022000</v>
          </cell>
          <cell r="L14">
            <v>34</v>
          </cell>
        </row>
        <row r="15">
          <cell r="K15">
            <v>145958585</v>
          </cell>
          <cell r="L15">
            <v>12</v>
          </cell>
        </row>
        <row r="16">
          <cell r="C16">
            <v>642022000</v>
          </cell>
          <cell r="K16">
            <v>1000000</v>
          </cell>
          <cell r="L16">
            <v>17</v>
          </cell>
        </row>
        <row r="17">
          <cell r="C17">
            <v>46431000</v>
          </cell>
          <cell r="D17">
            <v>11</v>
          </cell>
          <cell r="K17">
            <v>195213105</v>
          </cell>
          <cell r="L17">
            <v>13</v>
          </cell>
        </row>
        <row r="18">
          <cell r="C18">
            <v>-8900000</v>
          </cell>
          <cell r="D18">
            <v>12</v>
          </cell>
          <cell r="K18">
            <v>2570479775</v>
          </cell>
          <cell r="L18">
            <v>17</v>
          </cell>
        </row>
        <row r="19">
          <cell r="C19">
            <v>2730817472</v>
          </cell>
          <cell r="D19">
            <v>16</v>
          </cell>
          <cell r="K19">
            <v>10426351</v>
          </cell>
          <cell r="L19">
            <v>12</v>
          </cell>
        </row>
        <row r="20">
          <cell r="C20">
            <v>3971653</v>
          </cell>
          <cell r="D20">
            <v>27</v>
          </cell>
          <cell r="K20">
            <v>63207672</v>
          </cell>
          <cell r="L20">
            <v>12</v>
          </cell>
        </row>
        <row r="21">
          <cell r="K21">
            <v>446785836</v>
          </cell>
          <cell r="L21">
            <v>21</v>
          </cell>
        </row>
        <row r="22">
          <cell r="K22">
            <v>1300000000</v>
          </cell>
        </row>
        <row r="23">
          <cell r="K23">
            <v>201063</v>
          </cell>
          <cell r="L23">
            <v>12</v>
          </cell>
        </row>
        <row r="24">
          <cell r="K24">
            <v>1422221919</v>
          </cell>
          <cell r="L24">
            <v>12</v>
          </cell>
        </row>
        <row r="25">
          <cell r="K25">
            <v>241743617</v>
          </cell>
          <cell r="L25">
            <v>13</v>
          </cell>
        </row>
        <row r="26">
          <cell r="K26">
            <v>2450628</v>
          </cell>
          <cell r="L26">
            <v>12</v>
          </cell>
        </row>
        <row r="28">
          <cell r="C28">
            <v>710418770</v>
          </cell>
          <cell r="D28">
            <v>27</v>
          </cell>
        </row>
        <row r="29">
          <cell r="C29">
            <v>10341000000</v>
          </cell>
          <cell r="K29">
            <v>20869127000</v>
          </cell>
        </row>
        <row r="30">
          <cell r="C30">
            <v>460000000</v>
          </cell>
          <cell r="D30">
            <v>16</v>
          </cell>
          <cell r="K30">
            <v>15800000000</v>
          </cell>
        </row>
        <row r="31">
          <cell r="C31">
            <v>22824642180</v>
          </cell>
          <cell r="K31">
            <v>80443955</v>
          </cell>
          <cell r="L31">
            <v>12</v>
          </cell>
        </row>
        <row r="32">
          <cell r="C32">
            <v>1781245638</v>
          </cell>
          <cell r="D32">
            <v>11</v>
          </cell>
          <cell r="K32">
            <v>2537000000</v>
          </cell>
          <cell r="L32">
            <v>17</v>
          </cell>
        </row>
        <row r="33">
          <cell r="C33">
            <v>2557720196</v>
          </cell>
          <cell r="D33">
            <v>16</v>
          </cell>
          <cell r="K33">
            <v>6393692596</v>
          </cell>
          <cell r="L33">
            <v>17</v>
          </cell>
        </row>
        <row r="34">
          <cell r="K34">
            <v>348264963</v>
          </cell>
          <cell r="L34">
            <v>12</v>
          </cell>
        </row>
        <row r="37">
          <cell r="C37">
            <v>2500000000</v>
          </cell>
          <cell r="D37">
            <v>16</v>
          </cell>
          <cell r="K37">
            <v>7309800</v>
          </cell>
          <cell r="L37">
            <v>12</v>
          </cell>
        </row>
        <row r="38">
          <cell r="C38">
            <v>10114161238</v>
          </cell>
          <cell r="D38">
            <v>16</v>
          </cell>
          <cell r="K38">
            <v>10544545</v>
          </cell>
          <cell r="L38">
            <v>21</v>
          </cell>
        </row>
        <row r="39">
          <cell r="C39">
            <v>-12805000000</v>
          </cell>
          <cell r="D39">
            <v>12</v>
          </cell>
          <cell r="K39">
            <v>5313000</v>
          </cell>
          <cell r="L39">
            <v>21</v>
          </cell>
        </row>
        <row r="40">
          <cell r="C40">
            <v>14953184</v>
          </cell>
          <cell r="D40">
            <v>16</v>
          </cell>
          <cell r="K40">
            <v>71398181</v>
          </cell>
          <cell r="L40">
            <v>12</v>
          </cell>
        </row>
        <row r="41">
          <cell r="C41">
            <v>9344981</v>
          </cell>
          <cell r="D41">
            <v>16</v>
          </cell>
          <cell r="K41">
            <v>15620635779</v>
          </cell>
          <cell r="L41">
            <v>12</v>
          </cell>
        </row>
        <row r="42">
          <cell r="C42">
            <v>58333</v>
          </cell>
          <cell r="D42">
            <v>27</v>
          </cell>
          <cell r="K42">
            <v>143372072</v>
          </cell>
          <cell r="L42">
            <v>17</v>
          </cell>
        </row>
        <row r="43">
          <cell r="K43">
            <v>353442952</v>
          </cell>
          <cell r="L43">
            <v>13</v>
          </cell>
        </row>
        <row r="44">
          <cell r="C44">
            <v>20869127000</v>
          </cell>
          <cell r="K44">
            <v>636717047</v>
          </cell>
          <cell r="L44">
            <v>17</v>
          </cell>
        </row>
        <row r="45">
          <cell r="C45">
            <v>142000000</v>
          </cell>
          <cell r="K45">
            <v>42927272</v>
          </cell>
          <cell r="L45">
            <v>17</v>
          </cell>
        </row>
        <row r="46">
          <cell r="C46">
            <v>13975465302</v>
          </cell>
          <cell r="K46">
            <v>200000</v>
          </cell>
          <cell r="L46">
            <v>17</v>
          </cell>
        </row>
        <row r="47">
          <cell r="C47">
            <v>27503233111</v>
          </cell>
          <cell r="D47">
            <v>11</v>
          </cell>
          <cell r="K47">
            <v>19432000</v>
          </cell>
          <cell r="L47">
            <v>12</v>
          </cell>
        </row>
        <row r="48">
          <cell r="C48">
            <v>119729610</v>
          </cell>
          <cell r="D48">
            <v>16</v>
          </cell>
          <cell r="K48">
            <v>57571000</v>
          </cell>
          <cell r="L48">
            <v>13</v>
          </cell>
        </row>
        <row r="49">
          <cell r="C49">
            <v>-23863354</v>
          </cell>
          <cell r="D49">
            <v>12</v>
          </cell>
          <cell r="K49">
            <v>182599349</v>
          </cell>
          <cell r="L49">
            <v>12</v>
          </cell>
        </row>
        <row r="50">
          <cell r="C50">
            <v>-280395085</v>
          </cell>
          <cell r="D50">
            <v>13</v>
          </cell>
          <cell r="K50">
            <v>312303358</v>
          </cell>
          <cell r="L50">
            <v>12</v>
          </cell>
        </row>
        <row r="51">
          <cell r="C51">
            <v>23700000</v>
          </cell>
          <cell r="D51">
            <v>16</v>
          </cell>
          <cell r="K51">
            <v>358914073</v>
          </cell>
          <cell r="L51">
            <v>12</v>
          </cell>
        </row>
        <row r="52">
          <cell r="C52">
            <v>70593400</v>
          </cell>
          <cell r="D52">
            <v>16</v>
          </cell>
          <cell r="K52">
            <v>664761</v>
          </cell>
          <cell r="L52">
            <v>17</v>
          </cell>
        </row>
        <row r="53">
          <cell r="C53">
            <v>43592507</v>
          </cell>
          <cell r="D53">
            <v>27</v>
          </cell>
        </row>
        <row r="54">
          <cell r="K54">
            <v>10341000000</v>
          </cell>
        </row>
        <row r="55">
          <cell r="K55">
            <v>142000000</v>
          </cell>
        </row>
        <row r="56">
          <cell r="C56">
            <v>366593082</v>
          </cell>
          <cell r="D56">
            <v>11</v>
          </cell>
          <cell r="K56">
            <v>1000000</v>
          </cell>
          <cell r="L56">
            <v>17</v>
          </cell>
        </row>
        <row r="57">
          <cell r="C57">
            <v>366593082</v>
          </cell>
          <cell r="D57">
            <v>12</v>
          </cell>
          <cell r="K57">
            <v>12940162813</v>
          </cell>
        </row>
        <row r="58">
          <cell r="C58">
            <v>2837062000</v>
          </cell>
          <cell r="D58">
            <v>11</v>
          </cell>
          <cell r="K58">
            <v>-180000</v>
          </cell>
          <cell r="L58">
            <v>11</v>
          </cell>
        </row>
        <row r="59">
          <cell r="C59">
            <v>2837062000</v>
          </cell>
          <cell r="D59">
            <v>12</v>
          </cell>
          <cell r="K59">
            <v>1233848</v>
          </cell>
          <cell r="L59">
            <v>12</v>
          </cell>
        </row>
        <row r="60">
          <cell r="C60">
            <v>1769200</v>
          </cell>
          <cell r="D60">
            <v>11</v>
          </cell>
          <cell r="K60">
            <v>2768365472</v>
          </cell>
          <cell r="L60">
            <v>17</v>
          </cell>
        </row>
        <row r="61">
          <cell r="C61">
            <v>1769200</v>
          </cell>
          <cell r="D61">
            <v>17</v>
          </cell>
          <cell r="K61">
            <v>103921320</v>
          </cell>
          <cell r="L61">
            <v>17</v>
          </cell>
        </row>
        <row r="62">
          <cell r="K62">
            <v>270000000</v>
          </cell>
          <cell r="L62">
            <v>34</v>
          </cell>
        </row>
        <row r="63">
          <cell r="K63">
            <v>30843690477</v>
          </cell>
          <cell r="L63">
            <v>12</v>
          </cell>
        </row>
        <row r="64">
          <cell r="K64">
            <v>841003657</v>
          </cell>
          <cell r="L64">
            <v>17</v>
          </cell>
        </row>
        <row r="65">
          <cell r="K65">
            <v>3648874235</v>
          </cell>
          <cell r="L65">
            <v>13</v>
          </cell>
        </row>
        <row r="66">
          <cell r="K66">
            <v>5456000</v>
          </cell>
          <cell r="L66">
            <v>17</v>
          </cell>
        </row>
        <row r="67">
          <cell r="K67">
            <v>118500000</v>
          </cell>
          <cell r="L67">
            <v>17</v>
          </cell>
        </row>
        <row r="68">
          <cell r="K68">
            <v>963112863</v>
          </cell>
          <cell r="L68">
            <v>17</v>
          </cell>
        </row>
        <row r="69">
          <cell r="K69">
            <v>-227765</v>
          </cell>
          <cell r="L69">
            <v>27</v>
          </cell>
        </row>
        <row r="70">
          <cell r="K70">
            <v>35606259</v>
          </cell>
          <cell r="L70">
            <v>12</v>
          </cell>
        </row>
        <row r="71">
          <cell r="K71">
            <v>58294063</v>
          </cell>
          <cell r="L71">
            <v>14</v>
          </cell>
        </row>
        <row r="72">
          <cell r="K72">
            <v>155066</v>
          </cell>
          <cell r="L72">
            <v>12</v>
          </cell>
        </row>
        <row r="73">
          <cell r="K73">
            <v>12501338</v>
          </cell>
          <cell r="L73">
            <v>12</v>
          </cell>
        </row>
        <row r="74">
          <cell r="K74">
            <v>1481806</v>
          </cell>
          <cell r="L74">
            <v>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KCT"/>
      <sheetName val="Nợ"/>
      <sheetName val="Có"/>
      <sheetName val="pbo"/>
    </sheetNames>
    <sheetDataSet>
      <sheetData sheetId="0">
        <row r="2">
          <cell r="L2">
            <v>0</v>
          </cell>
        </row>
        <row r="3">
          <cell r="L3" t="str">
            <v>ps_co</v>
          </cell>
          <cell r="M3" t="str">
            <v>ma_sp</v>
          </cell>
        </row>
        <row r="4">
          <cell r="L4">
            <v>0</v>
          </cell>
        </row>
        <row r="5">
          <cell r="L5">
            <v>2100000</v>
          </cell>
        </row>
        <row r="6">
          <cell r="L6">
            <v>0</v>
          </cell>
        </row>
        <row r="7">
          <cell r="L7">
            <v>1986925236</v>
          </cell>
        </row>
        <row r="8">
          <cell r="L8">
            <v>0</v>
          </cell>
        </row>
        <row r="9">
          <cell r="L9">
            <v>661209760</v>
          </cell>
        </row>
        <row r="10">
          <cell r="L10">
            <v>0</v>
          </cell>
        </row>
        <row r="11">
          <cell r="L11">
            <v>1500000000</v>
          </cell>
        </row>
        <row r="12">
          <cell r="L12">
            <v>0</v>
          </cell>
        </row>
        <row r="13">
          <cell r="L13">
            <v>3500000</v>
          </cell>
        </row>
        <row r="14">
          <cell r="L14">
            <v>0</v>
          </cell>
        </row>
        <row r="15">
          <cell r="L15">
            <v>9306000</v>
          </cell>
        </row>
        <row r="16">
          <cell r="L16">
            <v>0</v>
          </cell>
        </row>
        <row r="17">
          <cell r="L17">
            <v>800</v>
          </cell>
        </row>
        <row r="18">
          <cell r="L18">
            <v>0</v>
          </cell>
        </row>
        <row r="19">
          <cell r="L19">
            <v>34100000</v>
          </cell>
        </row>
        <row r="20">
          <cell r="L20">
            <v>0</v>
          </cell>
        </row>
        <row r="21">
          <cell r="L21">
            <v>5313000</v>
          </cell>
        </row>
        <row r="22">
          <cell r="L22">
            <v>0</v>
          </cell>
        </row>
        <row r="23">
          <cell r="L23">
            <v>531300</v>
          </cell>
        </row>
        <row r="24">
          <cell r="L24">
            <v>0</v>
          </cell>
        </row>
        <row r="25">
          <cell r="L25">
            <v>3480000</v>
          </cell>
        </row>
        <row r="26">
          <cell r="L26">
            <v>0</v>
          </cell>
        </row>
        <row r="27">
          <cell r="L27">
            <v>348000</v>
          </cell>
        </row>
        <row r="28">
          <cell r="L28">
            <v>0</v>
          </cell>
        </row>
        <row r="29">
          <cell r="L29">
            <v>10289000</v>
          </cell>
        </row>
        <row r="30">
          <cell r="L30">
            <v>0</v>
          </cell>
        </row>
        <row r="31">
          <cell r="L31">
            <v>8636000</v>
          </cell>
        </row>
        <row r="32">
          <cell r="L32">
            <v>0</v>
          </cell>
        </row>
        <row r="33">
          <cell r="L33">
            <v>863600</v>
          </cell>
        </row>
        <row r="34">
          <cell r="L34">
            <v>0</v>
          </cell>
        </row>
        <row r="35">
          <cell r="L35">
            <v>3000000</v>
          </cell>
        </row>
        <row r="36">
          <cell r="L36">
            <v>0</v>
          </cell>
        </row>
        <row r="37">
          <cell r="L37">
            <v>333334</v>
          </cell>
        </row>
        <row r="38">
          <cell r="L38">
            <v>0</v>
          </cell>
        </row>
        <row r="39">
          <cell r="L39">
            <v>4800000</v>
          </cell>
        </row>
        <row r="40">
          <cell r="L40">
            <v>0</v>
          </cell>
        </row>
        <row r="41">
          <cell r="L41">
            <v>29100000</v>
          </cell>
        </row>
        <row r="42">
          <cell r="L42">
            <v>0</v>
          </cell>
        </row>
        <row r="43">
          <cell r="L43">
            <v>200000</v>
          </cell>
        </row>
        <row r="44">
          <cell r="L44">
            <v>0</v>
          </cell>
        </row>
        <row r="45">
          <cell r="L45">
            <v>500000000</v>
          </cell>
        </row>
        <row r="46">
          <cell r="L46">
            <v>0</v>
          </cell>
        </row>
        <row r="47">
          <cell r="L47">
            <v>500000</v>
          </cell>
        </row>
        <row r="48">
          <cell r="L48">
            <v>0</v>
          </cell>
        </row>
        <row r="49">
          <cell r="L49">
            <v>40365380</v>
          </cell>
        </row>
        <row r="50">
          <cell r="L50">
            <v>0</v>
          </cell>
        </row>
        <row r="51">
          <cell r="L51">
            <v>8256555</v>
          </cell>
        </row>
        <row r="52">
          <cell r="L52">
            <v>0</v>
          </cell>
        </row>
        <row r="53">
          <cell r="L53">
            <v>3669580</v>
          </cell>
        </row>
        <row r="54">
          <cell r="L54">
            <v>0</v>
          </cell>
        </row>
        <row r="55">
          <cell r="L55">
            <v>10000</v>
          </cell>
        </row>
        <row r="56">
          <cell r="L56">
            <v>0</v>
          </cell>
        </row>
        <row r="57">
          <cell r="L57">
            <v>1000</v>
          </cell>
        </row>
        <row r="58">
          <cell r="L58">
            <v>0</v>
          </cell>
        </row>
        <row r="59">
          <cell r="L59">
            <v>146258140</v>
          </cell>
        </row>
        <row r="60">
          <cell r="L60">
            <v>0</v>
          </cell>
        </row>
        <row r="61">
          <cell r="L61">
            <v>421881180</v>
          </cell>
        </row>
        <row r="62">
          <cell r="L62">
            <v>0</v>
          </cell>
        </row>
        <row r="63">
          <cell r="L63">
            <v>1603800</v>
          </cell>
        </row>
        <row r="64">
          <cell r="L64">
            <v>0</v>
          </cell>
        </row>
        <row r="65">
          <cell r="L65">
            <v>9306000</v>
          </cell>
        </row>
        <row r="66">
          <cell r="L66">
            <v>0</v>
          </cell>
        </row>
        <row r="67">
          <cell r="L67">
            <v>1380909</v>
          </cell>
        </row>
        <row r="68">
          <cell r="L68">
            <v>0</v>
          </cell>
        </row>
        <row r="69">
          <cell r="L69">
            <v>138091</v>
          </cell>
        </row>
        <row r="70">
          <cell r="L70">
            <v>0</v>
          </cell>
        </row>
        <row r="71">
          <cell r="L71">
            <v>6443636</v>
          </cell>
        </row>
        <row r="72">
          <cell r="L72">
            <v>0</v>
          </cell>
        </row>
        <row r="73">
          <cell r="L73">
            <v>644364</v>
          </cell>
        </row>
        <row r="74">
          <cell r="L74">
            <v>0</v>
          </cell>
        </row>
        <row r="75">
          <cell r="L75">
            <v>1458000</v>
          </cell>
        </row>
        <row r="76">
          <cell r="L76">
            <v>0</v>
          </cell>
        </row>
        <row r="77">
          <cell r="L77">
            <v>1215035</v>
          </cell>
        </row>
        <row r="78">
          <cell r="L78">
            <v>0</v>
          </cell>
        </row>
        <row r="79">
          <cell r="L79">
            <v>145800</v>
          </cell>
        </row>
        <row r="80">
          <cell r="L80">
            <v>0</v>
          </cell>
        </row>
        <row r="81">
          <cell r="L81">
            <v>90494740</v>
          </cell>
        </row>
        <row r="82">
          <cell r="L82">
            <v>0</v>
          </cell>
        </row>
        <row r="83">
          <cell r="L83">
            <v>904947400</v>
          </cell>
        </row>
        <row r="84">
          <cell r="L84">
            <v>0</v>
          </cell>
        </row>
        <row r="85">
          <cell r="L85">
            <v>1011666700</v>
          </cell>
        </row>
        <row r="86">
          <cell r="L86">
            <v>0</v>
          </cell>
        </row>
        <row r="87">
          <cell r="L87">
            <v>738000000</v>
          </cell>
        </row>
        <row r="88">
          <cell r="L88">
            <v>0</v>
          </cell>
        </row>
        <row r="89">
          <cell r="L89">
            <v>1750000</v>
          </cell>
        </row>
        <row r="90">
          <cell r="L90">
            <v>0</v>
          </cell>
        </row>
        <row r="91">
          <cell r="L91">
            <v>1000000</v>
          </cell>
        </row>
        <row r="92">
          <cell r="L92">
            <v>0</v>
          </cell>
        </row>
        <row r="93">
          <cell r="L93">
            <v>708000</v>
          </cell>
        </row>
        <row r="94">
          <cell r="L94">
            <v>0</v>
          </cell>
        </row>
        <row r="95">
          <cell r="L95">
            <v>351000</v>
          </cell>
        </row>
        <row r="96">
          <cell r="L96">
            <v>0</v>
          </cell>
        </row>
        <row r="97">
          <cell r="L97">
            <v>909090</v>
          </cell>
        </row>
        <row r="98">
          <cell r="L98">
            <v>0</v>
          </cell>
        </row>
        <row r="99">
          <cell r="L99">
            <v>162000</v>
          </cell>
        </row>
        <row r="100">
          <cell r="L100">
            <v>0</v>
          </cell>
        </row>
        <row r="101">
          <cell r="L101">
            <v>90910</v>
          </cell>
        </row>
        <row r="102">
          <cell r="L102">
            <v>0</v>
          </cell>
        </row>
        <row r="103">
          <cell r="L103">
            <v>710909</v>
          </cell>
        </row>
        <row r="104">
          <cell r="L104">
            <v>0</v>
          </cell>
        </row>
        <row r="105">
          <cell r="L105">
            <v>71091</v>
          </cell>
        </row>
        <row r="106">
          <cell r="L106">
            <v>0</v>
          </cell>
        </row>
        <row r="107">
          <cell r="L107">
            <v>1616000</v>
          </cell>
        </row>
        <row r="108">
          <cell r="L108">
            <v>0</v>
          </cell>
        </row>
        <row r="109">
          <cell r="L109">
            <v>60000</v>
          </cell>
        </row>
        <row r="110">
          <cell r="L110">
            <v>0</v>
          </cell>
        </row>
        <row r="111">
          <cell r="L111">
            <v>1000000000</v>
          </cell>
        </row>
        <row r="112">
          <cell r="L112">
            <v>0</v>
          </cell>
        </row>
        <row r="113">
          <cell r="L113">
            <v>91200</v>
          </cell>
        </row>
        <row r="114">
          <cell r="L114">
            <v>0</v>
          </cell>
        </row>
        <row r="115">
          <cell r="L115">
            <v>80000000</v>
          </cell>
        </row>
        <row r="116">
          <cell r="L116">
            <v>0</v>
          </cell>
        </row>
        <row r="117">
          <cell r="L117">
            <v>40000</v>
          </cell>
        </row>
        <row r="118">
          <cell r="L118">
            <v>0</v>
          </cell>
        </row>
        <row r="119">
          <cell r="L119">
            <v>4000</v>
          </cell>
        </row>
        <row r="120">
          <cell r="L120">
            <v>0</v>
          </cell>
        </row>
        <row r="121">
          <cell r="L121">
            <v>325245000</v>
          </cell>
        </row>
        <row r="122">
          <cell r="L122">
            <v>0</v>
          </cell>
        </row>
        <row r="123">
          <cell r="L123">
            <v>209078189</v>
          </cell>
        </row>
        <row r="124">
          <cell r="L124">
            <v>0</v>
          </cell>
        </row>
        <row r="125">
          <cell r="L125">
            <v>32524500</v>
          </cell>
        </row>
        <row r="126">
          <cell r="L126">
            <v>0</v>
          </cell>
        </row>
        <row r="127">
          <cell r="L127">
            <v>47709000</v>
          </cell>
        </row>
        <row r="128">
          <cell r="L128">
            <v>0</v>
          </cell>
        </row>
        <row r="129">
          <cell r="L129">
            <v>43125860</v>
          </cell>
        </row>
        <row r="130">
          <cell r="L130">
            <v>0</v>
          </cell>
        </row>
        <row r="131">
          <cell r="L131">
            <v>4770900</v>
          </cell>
        </row>
        <row r="132">
          <cell r="L132">
            <v>0</v>
          </cell>
        </row>
        <row r="133">
          <cell r="L133">
            <v>8420000</v>
          </cell>
        </row>
        <row r="134">
          <cell r="L134">
            <v>0</v>
          </cell>
        </row>
        <row r="135">
          <cell r="L135">
            <v>5400000</v>
          </cell>
        </row>
        <row r="136">
          <cell r="L136">
            <v>0</v>
          </cell>
        </row>
        <row r="137">
          <cell r="L137">
            <v>842000</v>
          </cell>
        </row>
        <row r="138">
          <cell r="L138">
            <v>0</v>
          </cell>
        </row>
        <row r="139">
          <cell r="L139">
            <v>900000</v>
          </cell>
        </row>
        <row r="140">
          <cell r="L140">
            <v>0</v>
          </cell>
        </row>
        <row r="141">
          <cell r="L141">
            <v>90000</v>
          </cell>
        </row>
        <row r="142">
          <cell r="L142">
            <v>0</v>
          </cell>
        </row>
        <row r="143">
          <cell r="L143">
            <v>50000</v>
          </cell>
        </row>
        <row r="144">
          <cell r="L144">
            <v>0</v>
          </cell>
        </row>
        <row r="145">
          <cell r="L145">
            <v>737455</v>
          </cell>
        </row>
        <row r="146">
          <cell r="L146">
            <v>0</v>
          </cell>
        </row>
        <row r="147">
          <cell r="L147">
            <v>73745</v>
          </cell>
        </row>
        <row r="148">
          <cell r="L148">
            <v>0</v>
          </cell>
        </row>
        <row r="149">
          <cell r="L149">
            <v>900000</v>
          </cell>
        </row>
        <row r="150">
          <cell r="L150">
            <v>0</v>
          </cell>
        </row>
        <row r="151">
          <cell r="L151">
            <v>90000</v>
          </cell>
        </row>
        <row r="152">
          <cell r="L152">
            <v>0</v>
          </cell>
        </row>
        <row r="153">
          <cell r="L153">
            <v>50000</v>
          </cell>
        </row>
        <row r="154">
          <cell r="L154">
            <v>0</v>
          </cell>
        </row>
        <row r="155">
          <cell r="L155">
            <v>160000</v>
          </cell>
        </row>
        <row r="156">
          <cell r="L156">
            <v>0</v>
          </cell>
        </row>
        <row r="157">
          <cell r="L157">
            <v>40000</v>
          </cell>
        </row>
        <row r="158">
          <cell r="L158">
            <v>0</v>
          </cell>
        </row>
        <row r="159">
          <cell r="L159">
            <v>1166700</v>
          </cell>
        </row>
        <row r="160">
          <cell r="L160">
            <v>0</v>
          </cell>
        </row>
        <row r="161">
          <cell r="L161">
            <v>1750000</v>
          </cell>
        </row>
        <row r="162">
          <cell r="L162">
            <v>0</v>
          </cell>
        </row>
        <row r="163">
          <cell r="L163">
            <v>92370000</v>
          </cell>
        </row>
        <row r="164">
          <cell r="L164">
            <v>0</v>
          </cell>
        </row>
        <row r="165">
          <cell r="L165">
            <v>9237000</v>
          </cell>
        </row>
        <row r="166">
          <cell r="L166">
            <v>0</v>
          </cell>
        </row>
        <row r="167">
          <cell r="L167">
            <v>11520000</v>
          </cell>
        </row>
        <row r="168">
          <cell r="L168">
            <v>0</v>
          </cell>
        </row>
        <row r="169">
          <cell r="L169">
            <v>1152000</v>
          </cell>
        </row>
        <row r="170">
          <cell r="L170">
            <v>0</v>
          </cell>
        </row>
        <row r="171">
          <cell r="L171">
            <v>5910000</v>
          </cell>
        </row>
        <row r="172">
          <cell r="L172">
            <v>0</v>
          </cell>
        </row>
        <row r="173">
          <cell r="L173">
            <v>591000</v>
          </cell>
        </row>
        <row r="174">
          <cell r="L174">
            <v>0</v>
          </cell>
        </row>
        <row r="175">
          <cell r="L175">
            <v>92340000</v>
          </cell>
        </row>
        <row r="176">
          <cell r="L176">
            <v>0</v>
          </cell>
        </row>
        <row r="177">
          <cell r="L177">
            <v>71093090</v>
          </cell>
        </row>
        <row r="178">
          <cell r="L178">
            <v>0</v>
          </cell>
        </row>
        <row r="179">
          <cell r="L179">
            <v>9234000</v>
          </cell>
        </row>
        <row r="180">
          <cell r="L180">
            <v>0</v>
          </cell>
        </row>
        <row r="181">
          <cell r="L181">
            <v>3061121158</v>
          </cell>
        </row>
        <row r="182">
          <cell r="L182">
            <v>0</v>
          </cell>
        </row>
        <row r="183">
          <cell r="L183">
            <v>110000000</v>
          </cell>
        </row>
        <row r="184">
          <cell r="L184">
            <v>0</v>
          </cell>
        </row>
        <row r="185">
          <cell r="L185">
            <v>1094545</v>
          </cell>
        </row>
        <row r="186">
          <cell r="L186">
            <v>0</v>
          </cell>
        </row>
        <row r="187">
          <cell r="L187">
            <v>109455</v>
          </cell>
        </row>
        <row r="188">
          <cell r="L188">
            <v>0</v>
          </cell>
        </row>
        <row r="189">
          <cell r="L189">
            <v>1094545</v>
          </cell>
        </row>
        <row r="190">
          <cell r="L190">
            <v>0</v>
          </cell>
        </row>
        <row r="191">
          <cell r="L191">
            <v>109455</v>
          </cell>
        </row>
        <row r="192">
          <cell r="L192">
            <v>0</v>
          </cell>
        </row>
        <row r="193">
          <cell r="L193">
            <v>2000000</v>
          </cell>
        </row>
        <row r="194">
          <cell r="L194">
            <v>0</v>
          </cell>
        </row>
        <row r="195">
          <cell r="L195">
            <v>37952000</v>
          </cell>
        </row>
        <row r="196">
          <cell r="L196">
            <v>0</v>
          </cell>
        </row>
        <row r="197">
          <cell r="L197">
            <v>3000000000</v>
          </cell>
        </row>
        <row r="198">
          <cell r="L198">
            <v>0</v>
          </cell>
        </row>
        <row r="199">
          <cell r="L199">
            <v>300000</v>
          </cell>
        </row>
        <row r="200">
          <cell r="L200">
            <v>0</v>
          </cell>
        </row>
        <row r="201">
          <cell r="L201">
            <v>22000</v>
          </cell>
        </row>
        <row r="202">
          <cell r="L202">
            <v>0</v>
          </cell>
        </row>
        <row r="203">
          <cell r="L203">
            <v>2200</v>
          </cell>
        </row>
        <row r="204">
          <cell r="L204">
            <v>0</v>
          </cell>
        </row>
        <row r="205">
          <cell r="L205">
            <v>263856016</v>
          </cell>
        </row>
        <row r="206">
          <cell r="L206">
            <v>0</v>
          </cell>
        </row>
        <row r="207">
          <cell r="L207">
            <v>45486563</v>
          </cell>
        </row>
        <row r="208">
          <cell r="L208">
            <v>0</v>
          </cell>
        </row>
        <row r="209">
          <cell r="L209">
            <v>426000</v>
          </cell>
        </row>
        <row r="210">
          <cell r="L210">
            <v>0</v>
          </cell>
        </row>
        <row r="211">
          <cell r="L211">
            <v>42600</v>
          </cell>
        </row>
        <row r="212">
          <cell r="L212">
            <v>0</v>
          </cell>
        </row>
        <row r="213">
          <cell r="L213">
            <v>14454491</v>
          </cell>
        </row>
        <row r="214">
          <cell r="L214">
            <v>0</v>
          </cell>
        </row>
        <row r="215">
          <cell r="L215">
            <v>1168028</v>
          </cell>
        </row>
        <row r="216">
          <cell r="L216">
            <v>0</v>
          </cell>
        </row>
        <row r="217">
          <cell r="L217">
            <v>2000000000</v>
          </cell>
        </row>
        <row r="218">
          <cell r="L218">
            <v>0</v>
          </cell>
        </row>
        <row r="219">
          <cell r="L219">
            <v>434000</v>
          </cell>
        </row>
        <row r="220">
          <cell r="L220">
            <v>0</v>
          </cell>
        </row>
        <row r="221">
          <cell r="L221">
            <v>1500000</v>
          </cell>
        </row>
        <row r="222">
          <cell r="L222">
            <v>0</v>
          </cell>
        </row>
        <row r="223">
          <cell r="L223">
            <v>250000000</v>
          </cell>
        </row>
        <row r="224">
          <cell r="L224">
            <v>0</v>
          </cell>
        </row>
        <row r="225">
          <cell r="L225">
            <v>95000</v>
          </cell>
        </row>
        <row r="226">
          <cell r="L226">
            <v>0</v>
          </cell>
        </row>
        <row r="227">
          <cell r="L227">
            <v>2500000</v>
          </cell>
        </row>
        <row r="228">
          <cell r="L228">
            <v>0</v>
          </cell>
        </row>
        <row r="229">
          <cell r="L229">
            <v>250000</v>
          </cell>
        </row>
        <row r="230">
          <cell r="L230">
            <v>0</v>
          </cell>
        </row>
        <row r="231">
          <cell r="L231">
            <v>3000000</v>
          </cell>
        </row>
        <row r="232">
          <cell r="L232">
            <v>0</v>
          </cell>
        </row>
        <row r="233">
          <cell r="L233">
            <v>2410000</v>
          </cell>
        </row>
        <row r="234">
          <cell r="L234">
            <v>0</v>
          </cell>
        </row>
        <row r="235">
          <cell r="L235">
            <v>241000</v>
          </cell>
        </row>
        <row r="236">
          <cell r="L236">
            <v>0</v>
          </cell>
        </row>
        <row r="237">
          <cell r="L237">
            <v>253000</v>
          </cell>
        </row>
        <row r="238">
          <cell r="L238">
            <v>0</v>
          </cell>
        </row>
        <row r="239">
          <cell r="L239">
            <v>640001</v>
          </cell>
        </row>
        <row r="240">
          <cell r="L240">
            <v>0</v>
          </cell>
        </row>
        <row r="241">
          <cell r="L241">
            <v>1000000</v>
          </cell>
        </row>
        <row r="242">
          <cell r="L242">
            <v>0</v>
          </cell>
        </row>
        <row r="243">
          <cell r="L243">
            <v>300000000</v>
          </cell>
        </row>
        <row r="244">
          <cell r="L244">
            <v>0</v>
          </cell>
        </row>
        <row r="245">
          <cell r="L245">
            <v>10536295</v>
          </cell>
        </row>
        <row r="246">
          <cell r="L246">
            <v>0</v>
          </cell>
        </row>
        <row r="247">
          <cell r="L247">
            <v>22500000</v>
          </cell>
        </row>
        <row r="248">
          <cell r="L248">
            <v>0</v>
          </cell>
        </row>
        <row r="249">
          <cell r="L249">
            <v>2232000</v>
          </cell>
        </row>
        <row r="250">
          <cell r="L250">
            <v>0</v>
          </cell>
        </row>
        <row r="251">
          <cell r="L251">
            <v>5456000</v>
          </cell>
        </row>
        <row r="252">
          <cell r="L252">
            <v>0</v>
          </cell>
        </row>
        <row r="253">
          <cell r="L253">
            <v>16560000</v>
          </cell>
        </row>
        <row r="254">
          <cell r="L254">
            <v>0</v>
          </cell>
        </row>
        <row r="255">
          <cell r="L255">
            <v>10795680</v>
          </cell>
        </row>
        <row r="256">
          <cell r="L256">
            <v>0</v>
          </cell>
        </row>
        <row r="257">
          <cell r="L257">
            <v>1656000</v>
          </cell>
        </row>
        <row r="258">
          <cell r="L258">
            <v>0</v>
          </cell>
        </row>
        <row r="259">
          <cell r="L259">
            <v>396000</v>
          </cell>
        </row>
        <row r="260">
          <cell r="L260">
            <v>0</v>
          </cell>
        </row>
        <row r="261">
          <cell r="L261">
            <v>609091</v>
          </cell>
        </row>
        <row r="262">
          <cell r="L262">
            <v>0</v>
          </cell>
        </row>
        <row r="263">
          <cell r="L263">
            <v>60909</v>
          </cell>
        </row>
        <row r="264">
          <cell r="L264">
            <v>0</v>
          </cell>
        </row>
        <row r="265">
          <cell r="L265">
            <v>50000</v>
          </cell>
        </row>
        <row r="266">
          <cell r="L266">
            <v>0</v>
          </cell>
        </row>
        <row r="267">
          <cell r="L267">
            <v>945455</v>
          </cell>
        </row>
        <row r="268">
          <cell r="L268">
            <v>0</v>
          </cell>
        </row>
        <row r="269">
          <cell r="L269">
            <v>94546</v>
          </cell>
        </row>
        <row r="270">
          <cell r="L270">
            <v>0</v>
          </cell>
        </row>
        <row r="271">
          <cell r="L271">
            <v>472727</v>
          </cell>
        </row>
        <row r="272">
          <cell r="L272">
            <v>0</v>
          </cell>
        </row>
        <row r="273">
          <cell r="L273">
            <v>47273</v>
          </cell>
        </row>
        <row r="274">
          <cell r="L274">
            <v>0</v>
          </cell>
        </row>
        <row r="275">
          <cell r="L275">
            <v>40000</v>
          </cell>
        </row>
        <row r="276">
          <cell r="L276">
            <v>0</v>
          </cell>
        </row>
        <row r="277">
          <cell r="L277">
            <v>40000</v>
          </cell>
        </row>
        <row r="278">
          <cell r="L278">
            <v>0</v>
          </cell>
        </row>
        <row r="279">
          <cell r="L279">
            <v>780000</v>
          </cell>
        </row>
        <row r="280">
          <cell r="L280">
            <v>0</v>
          </cell>
        </row>
        <row r="281">
          <cell r="L281">
            <v>78000</v>
          </cell>
        </row>
        <row r="282">
          <cell r="L282">
            <v>0</v>
          </cell>
        </row>
        <row r="283">
          <cell r="L283">
            <v>7963377</v>
          </cell>
        </row>
        <row r="284">
          <cell r="L284">
            <v>0</v>
          </cell>
        </row>
        <row r="285">
          <cell r="L285">
            <v>1500000</v>
          </cell>
        </row>
        <row r="286">
          <cell r="L286">
            <v>0</v>
          </cell>
        </row>
        <row r="287">
          <cell r="L287">
            <v>300000</v>
          </cell>
        </row>
        <row r="288">
          <cell r="L288">
            <v>0</v>
          </cell>
        </row>
        <row r="289">
          <cell r="L289">
            <v>12813190</v>
          </cell>
        </row>
        <row r="290">
          <cell r="L290">
            <v>0</v>
          </cell>
        </row>
        <row r="291">
          <cell r="L291">
            <v>26000000</v>
          </cell>
        </row>
        <row r="292">
          <cell r="L292">
            <v>0</v>
          </cell>
        </row>
        <row r="293">
          <cell r="L293">
            <v>21590000</v>
          </cell>
        </row>
        <row r="294">
          <cell r="L294">
            <v>0</v>
          </cell>
        </row>
        <row r="295">
          <cell r="L295">
            <v>418000</v>
          </cell>
        </row>
        <row r="296">
          <cell r="L296">
            <v>0</v>
          </cell>
        </row>
        <row r="297">
          <cell r="L297">
            <v>7590000</v>
          </cell>
        </row>
        <row r="298">
          <cell r="L298">
            <v>0</v>
          </cell>
        </row>
        <row r="299">
          <cell r="L299">
            <v>7129000</v>
          </cell>
        </row>
        <row r="300">
          <cell r="L300">
            <v>0</v>
          </cell>
        </row>
        <row r="301">
          <cell r="L301">
            <v>26479900</v>
          </cell>
        </row>
        <row r="302">
          <cell r="L302">
            <v>0</v>
          </cell>
        </row>
        <row r="303">
          <cell r="L303">
            <v>200000000</v>
          </cell>
        </row>
        <row r="304">
          <cell r="L304">
            <v>0</v>
          </cell>
        </row>
        <row r="305">
          <cell r="L305">
            <v>10000</v>
          </cell>
        </row>
        <row r="306">
          <cell r="L306">
            <v>0</v>
          </cell>
        </row>
        <row r="307">
          <cell r="L307">
            <v>1000</v>
          </cell>
        </row>
        <row r="308">
          <cell r="L308">
            <v>0</v>
          </cell>
        </row>
        <row r="309">
          <cell r="L309">
            <v>9578450</v>
          </cell>
        </row>
        <row r="310">
          <cell r="L310">
            <v>0</v>
          </cell>
        </row>
        <row r="311">
          <cell r="L311">
            <v>957845</v>
          </cell>
        </row>
        <row r="312">
          <cell r="L312">
            <v>0</v>
          </cell>
        </row>
        <row r="313">
          <cell r="L313">
            <v>7129000</v>
          </cell>
        </row>
        <row r="314">
          <cell r="L314">
            <v>0</v>
          </cell>
        </row>
        <row r="315">
          <cell r="L315">
            <v>400000000</v>
          </cell>
        </row>
        <row r="316">
          <cell r="L316">
            <v>0</v>
          </cell>
        </row>
        <row r="317">
          <cell r="L317">
            <v>24470000</v>
          </cell>
        </row>
        <row r="318">
          <cell r="L318">
            <v>0</v>
          </cell>
        </row>
        <row r="319">
          <cell r="L319">
            <v>200000000</v>
          </cell>
        </row>
        <row r="320">
          <cell r="L320">
            <v>0</v>
          </cell>
        </row>
        <row r="321">
          <cell r="L321">
            <v>300000000</v>
          </cell>
        </row>
        <row r="322">
          <cell r="L322">
            <v>0</v>
          </cell>
        </row>
        <row r="323">
          <cell r="L323">
            <v>11000</v>
          </cell>
        </row>
        <row r="324">
          <cell r="L324">
            <v>0</v>
          </cell>
        </row>
        <row r="325">
          <cell r="L325">
            <v>4070000</v>
          </cell>
        </row>
        <row r="326">
          <cell r="L326">
            <v>0</v>
          </cell>
        </row>
        <row r="327">
          <cell r="L327">
            <v>407000</v>
          </cell>
        </row>
        <row r="328">
          <cell r="L328">
            <v>0</v>
          </cell>
        </row>
        <row r="329">
          <cell r="L329">
            <v>13976600</v>
          </cell>
        </row>
        <row r="330">
          <cell r="L330">
            <v>0</v>
          </cell>
        </row>
        <row r="331">
          <cell r="L331">
            <v>200000000</v>
          </cell>
        </row>
        <row r="332">
          <cell r="L332">
            <v>0</v>
          </cell>
        </row>
        <row r="333">
          <cell r="L333">
            <v>1000000</v>
          </cell>
        </row>
        <row r="334">
          <cell r="L334">
            <v>0</v>
          </cell>
        </row>
        <row r="335">
          <cell r="L335">
            <v>4200000</v>
          </cell>
        </row>
        <row r="336">
          <cell r="L336">
            <v>0</v>
          </cell>
        </row>
        <row r="337">
          <cell r="L337">
            <v>420000</v>
          </cell>
        </row>
        <row r="338">
          <cell r="L338">
            <v>0</v>
          </cell>
        </row>
        <row r="339">
          <cell r="L339">
            <v>2300010</v>
          </cell>
        </row>
        <row r="340">
          <cell r="L340">
            <v>0</v>
          </cell>
        </row>
        <row r="341">
          <cell r="L341">
            <v>230001</v>
          </cell>
        </row>
        <row r="342">
          <cell r="L342">
            <v>0</v>
          </cell>
        </row>
        <row r="343">
          <cell r="L343">
            <v>6911000</v>
          </cell>
        </row>
        <row r="344">
          <cell r="L344">
            <v>0</v>
          </cell>
        </row>
        <row r="345">
          <cell r="L345">
            <v>691100</v>
          </cell>
        </row>
        <row r="346">
          <cell r="L346">
            <v>0</v>
          </cell>
        </row>
        <row r="347">
          <cell r="L347">
            <v>1658000</v>
          </cell>
        </row>
        <row r="348">
          <cell r="L348">
            <v>0</v>
          </cell>
        </row>
        <row r="349">
          <cell r="L349">
            <v>300000</v>
          </cell>
        </row>
        <row r="350">
          <cell r="L350">
            <v>0</v>
          </cell>
        </row>
        <row r="351">
          <cell r="L351">
            <v>300000</v>
          </cell>
        </row>
        <row r="352">
          <cell r="L352">
            <v>0</v>
          </cell>
        </row>
        <row r="353">
          <cell r="L353">
            <v>200000000</v>
          </cell>
        </row>
        <row r="354">
          <cell r="L354">
            <v>0</v>
          </cell>
        </row>
        <row r="355">
          <cell r="L355">
            <v>249003000</v>
          </cell>
        </row>
        <row r="356">
          <cell r="L356">
            <v>0</v>
          </cell>
        </row>
        <row r="357">
          <cell r="L357">
            <v>335000</v>
          </cell>
        </row>
        <row r="358">
          <cell r="L358">
            <v>0</v>
          </cell>
        </row>
        <row r="359">
          <cell r="L359">
            <v>2500000</v>
          </cell>
        </row>
        <row r="360">
          <cell r="L360">
            <v>0</v>
          </cell>
        </row>
        <row r="361">
          <cell r="L361">
            <v>250000</v>
          </cell>
        </row>
        <row r="362">
          <cell r="L362">
            <v>0</v>
          </cell>
        </row>
        <row r="363">
          <cell r="L363">
            <v>1636363</v>
          </cell>
        </row>
        <row r="364">
          <cell r="L364">
            <v>0</v>
          </cell>
        </row>
        <row r="365">
          <cell r="L365">
            <v>163637</v>
          </cell>
        </row>
        <row r="366">
          <cell r="L366">
            <v>0</v>
          </cell>
        </row>
        <row r="367">
          <cell r="L367">
            <v>2050000</v>
          </cell>
        </row>
        <row r="368">
          <cell r="L368">
            <v>0</v>
          </cell>
        </row>
        <row r="369">
          <cell r="L369">
            <v>205000</v>
          </cell>
        </row>
        <row r="370">
          <cell r="L370">
            <v>0</v>
          </cell>
        </row>
        <row r="371">
          <cell r="L371">
            <v>44000</v>
          </cell>
        </row>
        <row r="372">
          <cell r="L372">
            <v>0</v>
          </cell>
        </row>
        <row r="373">
          <cell r="L373">
            <v>1350000</v>
          </cell>
        </row>
        <row r="374">
          <cell r="L374">
            <v>0</v>
          </cell>
        </row>
        <row r="375">
          <cell r="L375">
            <v>135000</v>
          </cell>
        </row>
        <row r="376">
          <cell r="L376">
            <v>0</v>
          </cell>
        </row>
        <row r="377">
          <cell r="L377">
            <v>44000</v>
          </cell>
        </row>
        <row r="378">
          <cell r="L378">
            <v>0</v>
          </cell>
        </row>
        <row r="379">
          <cell r="L379">
            <v>125000</v>
          </cell>
        </row>
        <row r="380">
          <cell r="L380">
            <v>0</v>
          </cell>
        </row>
        <row r="381">
          <cell r="L381">
            <v>1169390</v>
          </cell>
        </row>
        <row r="382">
          <cell r="L382">
            <v>0</v>
          </cell>
        </row>
        <row r="383">
          <cell r="L383">
            <v>2540000</v>
          </cell>
        </row>
        <row r="384">
          <cell r="L384">
            <v>0</v>
          </cell>
        </row>
        <row r="385">
          <cell r="L385">
            <v>2200000</v>
          </cell>
        </row>
        <row r="386">
          <cell r="L386">
            <v>0</v>
          </cell>
        </row>
        <row r="387">
          <cell r="L387">
            <v>16732732</v>
          </cell>
        </row>
        <row r="388">
          <cell r="L388">
            <v>0</v>
          </cell>
        </row>
        <row r="389">
          <cell r="L389">
            <v>1673273</v>
          </cell>
        </row>
        <row r="390">
          <cell r="L390">
            <v>0</v>
          </cell>
        </row>
        <row r="391">
          <cell r="L391">
            <v>118000</v>
          </cell>
        </row>
        <row r="392">
          <cell r="L392">
            <v>0</v>
          </cell>
        </row>
        <row r="393">
          <cell r="L393">
            <v>17760600</v>
          </cell>
        </row>
        <row r="394">
          <cell r="L394">
            <v>0</v>
          </cell>
        </row>
        <row r="395">
          <cell r="L395">
            <v>47343780</v>
          </cell>
        </row>
        <row r="396">
          <cell r="L396">
            <v>0</v>
          </cell>
        </row>
        <row r="397">
          <cell r="L397">
            <v>9683955</v>
          </cell>
        </row>
        <row r="398">
          <cell r="L398">
            <v>0</v>
          </cell>
        </row>
        <row r="399">
          <cell r="L399">
            <v>4303980</v>
          </cell>
        </row>
        <row r="400">
          <cell r="L400">
            <v>0</v>
          </cell>
        </row>
        <row r="401">
          <cell r="L401">
            <v>10000</v>
          </cell>
        </row>
        <row r="402">
          <cell r="L402">
            <v>0</v>
          </cell>
        </row>
        <row r="403">
          <cell r="L403">
            <v>1000</v>
          </cell>
        </row>
        <row r="404">
          <cell r="L404">
            <v>0</v>
          </cell>
        </row>
        <row r="405">
          <cell r="L405">
            <v>23962700</v>
          </cell>
        </row>
        <row r="406">
          <cell r="L406">
            <v>0</v>
          </cell>
        </row>
        <row r="407">
          <cell r="L407">
            <v>20000</v>
          </cell>
        </row>
        <row r="408">
          <cell r="L408">
            <v>0</v>
          </cell>
        </row>
        <row r="409">
          <cell r="L409">
            <v>2000</v>
          </cell>
        </row>
        <row r="410">
          <cell r="L410">
            <v>0</v>
          </cell>
        </row>
        <row r="411">
          <cell r="L411">
            <v>27769500</v>
          </cell>
        </row>
        <row r="412">
          <cell r="L412">
            <v>0</v>
          </cell>
        </row>
        <row r="413">
          <cell r="L413">
            <v>10000</v>
          </cell>
        </row>
        <row r="414">
          <cell r="L414">
            <v>0</v>
          </cell>
        </row>
        <row r="415">
          <cell r="L415">
            <v>1000</v>
          </cell>
        </row>
        <row r="416">
          <cell r="L416">
            <v>0</v>
          </cell>
        </row>
        <row r="417">
          <cell r="L417">
            <v>25400000</v>
          </cell>
        </row>
        <row r="418">
          <cell r="L418">
            <v>0</v>
          </cell>
        </row>
        <row r="419">
          <cell r="L419">
            <v>2540000</v>
          </cell>
        </row>
        <row r="420">
          <cell r="L420">
            <v>0</v>
          </cell>
        </row>
        <row r="421">
          <cell r="L421">
            <v>275810182</v>
          </cell>
        </row>
        <row r="422">
          <cell r="L422">
            <v>0</v>
          </cell>
        </row>
        <row r="423">
          <cell r="L423">
            <v>27581018</v>
          </cell>
        </row>
        <row r="424">
          <cell r="L424">
            <v>0</v>
          </cell>
        </row>
        <row r="425">
          <cell r="L425">
            <v>455400</v>
          </cell>
        </row>
        <row r="426">
          <cell r="L426">
            <v>0</v>
          </cell>
        </row>
        <row r="427">
          <cell r="L427">
            <v>200000000</v>
          </cell>
        </row>
        <row r="428">
          <cell r="L428">
            <v>0</v>
          </cell>
        </row>
        <row r="429">
          <cell r="L429">
            <v>312224</v>
          </cell>
        </row>
        <row r="430">
          <cell r="L430">
            <v>0</v>
          </cell>
        </row>
        <row r="431">
          <cell r="L431">
            <v>921433</v>
          </cell>
        </row>
        <row r="432">
          <cell r="L432">
            <v>0</v>
          </cell>
        </row>
        <row r="433">
          <cell r="L433">
            <v>31222</v>
          </cell>
        </row>
        <row r="434">
          <cell r="L434">
            <v>0</v>
          </cell>
        </row>
        <row r="435">
          <cell r="L435">
            <v>1500000</v>
          </cell>
        </row>
        <row r="436">
          <cell r="L436">
            <v>0</v>
          </cell>
        </row>
        <row r="437">
          <cell r="L437">
            <v>160000</v>
          </cell>
        </row>
        <row r="438">
          <cell r="L438">
            <v>0</v>
          </cell>
        </row>
        <row r="439">
          <cell r="L439">
            <v>890330</v>
          </cell>
        </row>
        <row r="440">
          <cell r="L440">
            <v>0</v>
          </cell>
        </row>
        <row r="441">
          <cell r="L441">
            <v>125130</v>
          </cell>
        </row>
        <row r="442">
          <cell r="L442">
            <v>0</v>
          </cell>
        </row>
        <row r="443">
          <cell r="L443">
            <v>550000</v>
          </cell>
        </row>
        <row r="444">
          <cell r="L444">
            <v>0</v>
          </cell>
        </row>
        <row r="445">
          <cell r="L445">
            <v>81492</v>
          </cell>
        </row>
        <row r="446">
          <cell r="L446">
            <v>0</v>
          </cell>
        </row>
        <row r="447">
          <cell r="L447">
            <v>1389800</v>
          </cell>
        </row>
        <row r="448">
          <cell r="L448">
            <v>0</v>
          </cell>
        </row>
        <row r="449">
          <cell r="L449">
            <v>89033</v>
          </cell>
        </row>
        <row r="450">
          <cell r="L450">
            <v>0</v>
          </cell>
        </row>
        <row r="451">
          <cell r="L451">
            <v>12513</v>
          </cell>
        </row>
        <row r="452">
          <cell r="L452">
            <v>0</v>
          </cell>
        </row>
        <row r="453">
          <cell r="L453">
            <v>55000</v>
          </cell>
        </row>
        <row r="454">
          <cell r="L454">
            <v>0</v>
          </cell>
        </row>
        <row r="455">
          <cell r="L455">
            <v>8149</v>
          </cell>
        </row>
        <row r="456">
          <cell r="L456">
            <v>0</v>
          </cell>
        </row>
        <row r="457">
          <cell r="L457">
            <v>138980</v>
          </cell>
        </row>
        <row r="458">
          <cell r="L458">
            <v>0</v>
          </cell>
        </row>
        <row r="459">
          <cell r="L459">
            <v>72000</v>
          </cell>
        </row>
        <row r="460">
          <cell r="L460">
            <v>0</v>
          </cell>
        </row>
        <row r="461">
          <cell r="L461">
            <v>34615</v>
          </cell>
        </row>
        <row r="462">
          <cell r="L462">
            <v>0</v>
          </cell>
        </row>
        <row r="463">
          <cell r="L463">
            <v>72076</v>
          </cell>
        </row>
        <row r="464">
          <cell r="L464">
            <v>0</v>
          </cell>
        </row>
        <row r="465">
          <cell r="L465">
            <v>3462</v>
          </cell>
        </row>
        <row r="466">
          <cell r="L466">
            <v>0</v>
          </cell>
        </row>
        <row r="467">
          <cell r="L467">
            <v>7208</v>
          </cell>
        </row>
        <row r="468">
          <cell r="L468">
            <v>0</v>
          </cell>
        </row>
        <row r="469">
          <cell r="L469">
            <v>809273</v>
          </cell>
        </row>
        <row r="470">
          <cell r="L470">
            <v>0</v>
          </cell>
        </row>
        <row r="471">
          <cell r="L471">
            <v>80927</v>
          </cell>
        </row>
        <row r="472">
          <cell r="L472">
            <v>0</v>
          </cell>
        </row>
        <row r="473">
          <cell r="L473">
            <v>1921000</v>
          </cell>
        </row>
        <row r="474">
          <cell r="L474">
            <v>0</v>
          </cell>
        </row>
        <row r="475">
          <cell r="L475">
            <v>192100</v>
          </cell>
        </row>
        <row r="476">
          <cell r="L476">
            <v>0</v>
          </cell>
        </row>
        <row r="477">
          <cell r="L477">
            <v>150000</v>
          </cell>
        </row>
        <row r="478">
          <cell r="L478">
            <v>0</v>
          </cell>
        </row>
        <row r="479">
          <cell r="L479">
            <v>160000</v>
          </cell>
        </row>
        <row r="480">
          <cell r="L480">
            <v>0</v>
          </cell>
        </row>
        <row r="481">
          <cell r="L481">
            <v>135000</v>
          </cell>
        </row>
        <row r="482">
          <cell r="L482">
            <v>0</v>
          </cell>
        </row>
        <row r="483">
          <cell r="L483">
            <v>250000</v>
          </cell>
        </row>
        <row r="484">
          <cell r="L484">
            <v>0</v>
          </cell>
        </row>
        <row r="485">
          <cell r="L485">
            <v>450000</v>
          </cell>
        </row>
        <row r="486">
          <cell r="L486">
            <v>0</v>
          </cell>
        </row>
        <row r="487">
          <cell r="L487">
            <v>130000</v>
          </cell>
        </row>
        <row r="488">
          <cell r="L488">
            <v>0</v>
          </cell>
        </row>
        <row r="489">
          <cell r="L489">
            <v>145000</v>
          </cell>
        </row>
        <row r="490">
          <cell r="L490">
            <v>0</v>
          </cell>
        </row>
        <row r="491">
          <cell r="L491">
            <v>25000</v>
          </cell>
        </row>
        <row r="492">
          <cell r="L492">
            <v>0</v>
          </cell>
        </row>
        <row r="493">
          <cell r="L493">
            <v>1782000</v>
          </cell>
        </row>
        <row r="494">
          <cell r="L494">
            <v>0</v>
          </cell>
        </row>
        <row r="495">
          <cell r="L495">
            <v>1003570985</v>
          </cell>
        </row>
        <row r="496">
          <cell r="L496">
            <v>0</v>
          </cell>
        </row>
        <row r="497">
          <cell r="L497">
            <v>1500000000</v>
          </cell>
        </row>
        <row r="498">
          <cell r="L498">
            <v>0</v>
          </cell>
        </row>
        <row r="499">
          <cell r="L499">
            <v>91627272</v>
          </cell>
        </row>
        <row r="500">
          <cell r="L500">
            <v>0</v>
          </cell>
        </row>
        <row r="501">
          <cell r="L501">
            <v>10000</v>
          </cell>
        </row>
        <row r="502">
          <cell r="L502">
            <v>0</v>
          </cell>
        </row>
        <row r="503">
          <cell r="L503">
            <v>1000</v>
          </cell>
        </row>
        <row r="504">
          <cell r="L504">
            <v>0</v>
          </cell>
        </row>
        <row r="505">
          <cell r="L505">
            <v>27515720</v>
          </cell>
        </row>
        <row r="506">
          <cell r="L506">
            <v>0</v>
          </cell>
        </row>
        <row r="507">
          <cell r="L507">
            <v>10000</v>
          </cell>
        </row>
        <row r="508">
          <cell r="L508">
            <v>0</v>
          </cell>
        </row>
        <row r="509">
          <cell r="L509">
            <v>1000</v>
          </cell>
        </row>
        <row r="510">
          <cell r="L510">
            <v>0</v>
          </cell>
        </row>
        <row r="511">
          <cell r="L511">
            <v>66900</v>
          </cell>
        </row>
        <row r="512">
          <cell r="L512">
            <v>0</v>
          </cell>
        </row>
        <row r="513">
          <cell r="L513">
            <v>3620000</v>
          </cell>
        </row>
        <row r="514">
          <cell r="L514">
            <v>0</v>
          </cell>
        </row>
        <row r="515">
          <cell r="L515">
            <v>1500000</v>
          </cell>
        </row>
        <row r="516">
          <cell r="L516">
            <v>0</v>
          </cell>
        </row>
        <row r="517">
          <cell r="L517">
            <v>800000000</v>
          </cell>
        </row>
        <row r="518">
          <cell r="L518">
            <v>0</v>
          </cell>
        </row>
        <row r="519">
          <cell r="L519">
            <v>130000</v>
          </cell>
        </row>
        <row r="520">
          <cell r="L520">
            <v>0</v>
          </cell>
        </row>
        <row r="521">
          <cell r="L521">
            <v>340000</v>
          </cell>
        </row>
        <row r="522">
          <cell r="L522">
            <v>0</v>
          </cell>
        </row>
        <row r="523">
          <cell r="L523">
            <v>90000</v>
          </cell>
        </row>
        <row r="524">
          <cell r="L524">
            <v>0</v>
          </cell>
        </row>
        <row r="525">
          <cell r="L525">
            <v>1433636</v>
          </cell>
        </row>
        <row r="526">
          <cell r="L526">
            <v>0</v>
          </cell>
        </row>
        <row r="527">
          <cell r="L527">
            <v>143364</v>
          </cell>
        </row>
        <row r="528">
          <cell r="L528">
            <v>0</v>
          </cell>
        </row>
        <row r="529">
          <cell r="L529">
            <v>381816</v>
          </cell>
        </row>
        <row r="530">
          <cell r="L530">
            <v>0</v>
          </cell>
        </row>
        <row r="531">
          <cell r="L531">
            <v>38182</v>
          </cell>
        </row>
        <row r="532">
          <cell r="L532">
            <v>0</v>
          </cell>
        </row>
        <row r="533">
          <cell r="L533">
            <v>99000</v>
          </cell>
        </row>
        <row r="534">
          <cell r="L534">
            <v>0</v>
          </cell>
        </row>
        <row r="535">
          <cell r="L535">
            <v>1000000</v>
          </cell>
        </row>
        <row r="536">
          <cell r="L536">
            <v>0</v>
          </cell>
        </row>
        <row r="537">
          <cell r="L537">
            <v>385200</v>
          </cell>
        </row>
        <row r="538">
          <cell r="L538">
            <v>0</v>
          </cell>
        </row>
        <row r="539">
          <cell r="L539">
            <v>18000000</v>
          </cell>
        </row>
        <row r="540">
          <cell r="L540">
            <v>0</v>
          </cell>
        </row>
        <row r="541">
          <cell r="L541">
            <v>1584000</v>
          </cell>
        </row>
        <row r="542">
          <cell r="L542">
            <v>0</v>
          </cell>
        </row>
        <row r="543">
          <cell r="L543">
            <v>300000</v>
          </cell>
        </row>
        <row r="544">
          <cell r="L544">
            <v>0</v>
          </cell>
        </row>
        <row r="545">
          <cell r="L545">
            <v>30000</v>
          </cell>
        </row>
        <row r="546">
          <cell r="L546">
            <v>0</v>
          </cell>
        </row>
        <row r="547">
          <cell r="L547">
            <v>160000</v>
          </cell>
        </row>
        <row r="548">
          <cell r="L548">
            <v>0</v>
          </cell>
        </row>
        <row r="549">
          <cell r="L549">
            <v>140000</v>
          </cell>
        </row>
        <row r="550">
          <cell r="L550">
            <v>0</v>
          </cell>
        </row>
        <row r="551">
          <cell r="L551">
            <v>160000</v>
          </cell>
        </row>
        <row r="552">
          <cell r="L552">
            <v>0</v>
          </cell>
        </row>
        <row r="553">
          <cell r="L553">
            <v>110000</v>
          </cell>
        </row>
        <row r="554">
          <cell r="L554">
            <v>0</v>
          </cell>
        </row>
        <row r="555">
          <cell r="L555">
            <v>270000</v>
          </cell>
        </row>
        <row r="556">
          <cell r="L556">
            <v>0</v>
          </cell>
        </row>
        <row r="557">
          <cell r="L557">
            <v>1330000</v>
          </cell>
        </row>
        <row r="558">
          <cell r="L558">
            <v>0</v>
          </cell>
        </row>
        <row r="559">
          <cell r="L559">
            <v>200000</v>
          </cell>
        </row>
        <row r="560">
          <cell r="L560">
            <v>0</v>
          </cell>
        </row>
        <row r="561">
          <cell r="L561">
            <v>133000</v>
          </cell>
        </row>
        <row r="562">
          <cell r="L562">
            <v>0</v>
          </cell>
        </row>
        <row r="563">
          <cell r="L563">
            <v>2273000</v>
          </cell>
        </row>
        <row r="564">
          <cell r="L564">
            <v>0</v>
          </cell>
        </row>
        <row r="565">
          <cell r="L565">
            <v>230000</v>
          </cell>
        </row>
        <row r="566">
          <cell r="L566">
            <v>0</v>
          </cell>
        </row>
        <row r="567">
          <cell r="L567">
            <v>227300</v>
          </cell>
        </row>
        <row r="568">
          <cell r="L568">
            <v>0</v>
          </cell>
        </row>
        <row r="569">
          <cell r="L569">
            <v>23000</v>
          </cell>
        </row>
        <row r="570">
          <cell r="L570">
            <v>0</v>
          </cell>
        </row>
        <row r="571">
          <cell r="L571">
            <v>9530188</v>
          </cell>
        </row>
        <row r="572">
          <cell r="L572">
            <v>0</v>
          </cell>
        </row>
        <row r="573">
          <cell r="L573">
            <v>2000000</v>
          </cell>
        </row>
        <row r="574">
          <cell r="L574">
            <v>0</v>
          </cell>
        </row>
        <row r="575">
          <cell r="L575">
            <v>480000</v>
          </cell>
        </row>
        <row r="576">
          <cell r="L576">
            <v>0</v>
          </cell>
        </row>
        <row r="577">
          <cell r="L577">
            <v>327000</v>
          </cell>
        </row>
        <row r="578">
          <cell r="L578">
            <v>0</v>
          </cell>
        </row>
        <row r="579">
          <cell r="L579">
            <v>48000</v>
          </cell>
        </row>
        <row r="580">
          <cell r="L580">
            <v>0</v>
          </cell>
        </row>
        <row r="581">
          <cell r="L581">
            <v>1750000</v>
          </cell>
        </row>
        <row r="582">
          <cell r="L582">
            <v>0</v>
          </cell>
        </row>
        <row r="583">
          <cell r="L583">
            <v>1710000</v>
          </cell>
        </row>
        <row r="584">
          <cell r="L584">
            <v>0</v>
          </cell>
        </row>
        <row r="585">
          <cell r="L585">
            <v>171000</v>
          </cell>
        </row>
        <row r="586">
          <cell r="L586">
            <v>0</v>
          </cell>
        </row>
        <row r="587">
          <cell r="L587">
            <v>3620000</v>
          </cell>
        </row>
        <row r="588">
          <cell r="L588">
            <v>0</v>
          </cell>
        </row>
        <row r="589">
          <cell r="L589">
            <v>100000000</v>
          </cell>
        </row>
        <row r="590">
          <cell r="L590">
            <v>0</v>
          </cell>
        </row>
        <row r="591">
          <cell r="L591">
            <v>44000000</v>
          </cell>
        </row>
        <row r="592">
          <cell r="L592">
            <v>0</v>
          </cell>
        </row>
        <row r="593">
          <cell r="L593">
            <v>100000000</v>
          </cell>
        </row>
        <row r="594">
          <cell r="L594">
            <v>0</v>
          </cell>
        </row>
        <row r="595">
          <cell r="L595">
            <v>50000</v>
          </cell>
        </row>
        <row r="596">
          <cell r="L596">
            <v>0</v>
          </cell>
        </row>
        <row r="597">
          <cell r="L597">
            <v>5000</v>
          </cell>
        </row>
        <row r="598">
          <cell r="L598">
            <v>0</v>
          </cell>
        </row>
        <row r="599">
          <cell r="L599">
            <v>524669400</v>
          </cell>
        </row>
        <row r="600">
          <cell r="L600">
            <v>0</v>
          </cell>
        </row>
        <row r="601">
          <cell r="L601">
            <v>10000</v>
          </cell>
        </row>
        <row r="602">
          <cell r="L602">
            <v>0</v>
          </cell>
        </row>
        <row r="603">
          <cell r="L603">
            <v>1000</v>
          </cell>
        </row>
        <row r="604">
          <cell r="L604">
            <v>0</v>
          </cell>
        </row>
        <row r="605">
          <cell r="L605">
            <v>70000000</v>
          </cell>
        </row>
        <row r="606">
          <cell r="L606">
            <v>0</v>
          </cell>
        </row>
        <row r="607">
          <cell r="L607">
            <v>10714000</v>
          </cell>
        </row>
        <row r="608">
          <cell r="L608">
            <v>0</v>
          </cell>
        </row>
        <row r="609">
          <cell r="L609">
            <v>10000</v>
          </cell>
        </row>
        <row r="610">
          <cell r="L610">
            <v>0</v>
          </cell>
        </row>
        <row r="611">
          <cell r="L611">
            <v>1000</v>
          </cell>
        </row>
        <row r="612">
          <cell r="L612">
            <v>0</v>
          </cell>
        </row>
        <row r="613">
          <cell r="L613">
            <v>77980188</v>
          </cell>
        </row>
        <row r="614">
          <cell r="L614">
            <v>0</v>
          </cell>
        </row>
        <row r="615">
          <cell r="L615">
            <v>10000</v>
          </cell>
        </row>
        <row r="616">
          <cell r="L616">
            <v>0</v>
          </cell>
        </row>
        <row r="617">
          <cell r="L617">
            <v>1000</v>
          </cell>
        </row>
        <row r="618">
          <cell r="L618">
            <v>0</v>
          </cell>
        </row>
        <row r="619">
          <cell r="L619">
            <v>27730000</v>
          </cell>
        </row>
        <row r="620">
          <cell r="L620">
            <v>0</v>
          </cell>
        </row>
        <row r="621">
          <cell r="L621">
            <v>10000</v>
          </cell>
        </row>
        <row r="622">
          <cell r="L622">
            <v>0</v>
          </cell>
        </row>
        <row r="623">
          <cell r="L623">
            <v>1000</v>
          </cell>
        </row>
        <row r="624">
          <cell r="L624">
            <v>0</v>
          </cell>
        </row>
        <row r="625">
          <cell r="L625">
            <v>13970000</v>
          </cell>
        </row>
        <row r="626">
          <cell r="L626">
            <v>0</v>
          </cell>
        </row>
        <row r="627">
          <cell r="L627">
            <v>10000</v>
          </cell>
        </row>
        <row r="628">
          <cell r="L628">
            <v>0</v>
          </cell>
        </row>
        <row r="629">
          <cell r="L629">
            <v>1000</v>
          </cell>
        </row>
        <row r="630">
          <cell r="L630">
            <v>0</v>
          </cell>
        </row>
        <row r="631">
          <cell r="L631">
            <v>326492799</v>
          </cell>
        </row>
        <row r="632">
          <cell r="L632">
            <v>0</v>
          </cell>
        </row>
        <row r="633">
          <cell r="L633">
            <v>18800000</v>
          </cell>
        </row>
        <row r="634">
          <cell r="L634">
            <v>0</v>
          </cell>
        </row>
        <row r="635">
          <cell r="L635">
            <v>277232750</v>
          </cell>
        </row>
        <row r="636">
          <cell r="L636">
            <v>0</v>
          </cell>
        </row>
        <row r="637">
          <cell r="L637">
            <v>488000</v>
          </cell>
        </row>
        <row r="638">
          <cell r="L638">
            <v>0</v>
          </cell>
        </row>
        <row r="639">
          <cell r="L639">
            <v>48800</v>
          </cell>
        </row>
        <row r="640">
          <cell r="L640">
            <v>0</v>
          </cell>
        </row>
        <row r="641">
          <cell r="L641">
            <v>926545</v>
          </cell>
        </row>
        <row r="642">
          <cell r="L642">
            <v>0</v>
          </cell>
        </row>
        <row r="643">
          <cell r="L643">
            <v>92655</v>
          </cell>
        </row>
        <row r="644">
          <cell r="L644">
            <v>0</v>
          </cell>
        </row>
        <row r="645">
          <cell r="L645">
            <v>1150909</v>
          </cell>
        </row>
        <row r="646">
          <cell r="L646">
            <v>0</v>
          </cell>
        </row>
        <row r="647">
          <cell r="L647">
            <v>115091</v>
          </cell>
        </row>
        <row r="648">
          <cell r="L648">
            <v>0</v>
          </cell>
        </row>
        <row r="649">
          <cell r="L649">
            <v>60000</v>
          </cell>
        </row>
        <row r="650">
          <cell r="L650">
            <v>0</v>
          </cell>
        </row>
        <row r="651">
          <cell r="L651">
            <v>40000</v>
          </cell>
        </row>
        <row r="652">
          <cell r="L652">
            <v>0</v>
          </cell>
        </row>
        <row r="653">
          <cell r="L653">
            <v>380000</v>
          </cell>
        </row>
        <row r="654">
          <cell r="L654">
            <v>0</v>
          </cell>
        </row>
        <row r="655">
          <cell r="L655">
            <v>38000</v>
          </cell>
        </row>
        <row r="656">
          <cell r="L656">
            <v>0</v>
          </cell>
        </row>
        <row r="657">
          <cell r="L657">
            <v>890000000</v>
          </cell>
        </row>
        <row r="658">
          <cell r="L658">
            <v>0</v>
          </cell>
        </row>
        <row r="659">
          <cell r="L659">
            <v>1000000000</v>
          </cell>
        </row>
        <row r="660">
          <cell r="L660">
            <v>0</v>
          </cell>
        </row>
        <row r="661">
          <cell r="L661">
            <v>100000000</v>
          </cell>
        </row>
        <row r="662">
          <cell r="L662">
            <v>0</v>
          </cell>
        </row>
        <row r="663">
          <cell r="L663">
            <v>600000000</v>
          </cell>
        </row>
        <row r="664">
          <cell r="L664">
            <v>0</v>
          </cell>
        </row>
        <row r="665">
          <cell r="L665">
            <v>54769748</v>
          </cell>
        </row>
        <row r="666">
          <cell r="L666">
            <v>0</v>
          </cell>
        </row>
        <row r="667">
          <cell r="L667">
            <v>58972250</v>
          </cell>
        </row>
        <row r="668">
          <cell r="L668">
            <v>0</v>
          </cell>
        </row>
        <row r="669">
          <cell r="L669">
            <v>51238200</v>
          </cell>
        </row>
        <row r="670">
          <cell r="L670">
            <v>0</v>
          </cell>
        </row>
        <row r="671">
          <cell r="L671">
            <v>500000000</v>
          </cell>
        </row>
        <row r="672">
          <cell r="L672">
            <v>0</v>
          </cell>
        </row>
        <row r="673">
          <cell r="L673">
            <v>19191188</v>
          </cell>
        </row>
        <row r="674">
          <cell r="L674">
            <v>0</v>
          </cell>
        </row>
        <row r="675">
          <cell r="L675">
            <v>6061655374</v>
          </cell>
        </row>
        <row r="676">
          <cell r="L676">
            <v>0</v>
          </cell>
        </row>
        <row r="677">
          <cell r="L677">
            <v>3755532</v>
          </cell>
        </row>
        <row r="678">
          <cell r="L678">
            <v>0</v>
          </cell>
        </row>
        <row r="679">
          <cell r="L679">
            <v>70936</v>
          </cell>
        </row>
        <row r="680">
          <cell r="L680">
            <v>0</v>
          </cell>
        </row>
        <row r="681">
          <cell r="L681">
            <v>49500000</v>
          </cell>
        </row>
        <row r="682">
          <cell r="L682">
            <v>0</v>
          </cell>
        </row>
        <row r="683">
          <cell r="L683">
            <v>10000</v>
          </cell>
        </row>
        <row r="684">
          <cell r="L684">
            <v>0</v>
          </cell>
        </row>
        <row r="685">
          <cell r="L685">
            <v>1000</v>
          </cell>
        </row>
        <row r="686">
          <cell r="L686">
            <v>0</v>
          </cell>
        </row>
        <row r="687">
          <cell r="L687">
            <v>1000000</v>
          </cell>
        </row>
        <row r="688">
          <cell r="L688">
            <v>0</v>
          </cell>
        </row>
        <row r="689">
          <cell r="L689">
            <v>200000</v>
          </cell>
        </row>
        <row r="690">
          <cell r="L690">
            <v>0</v>
          </cell>
        </row>
        <row r="691">
          <cell r="L691">
            <v>1826636</v>
          </cell>
        </row>
        <row r="692">
          <cell r="L692">
            <v>0</v>
          </cell>
        </row>
        <row r="693">
          <cell r="L693">
            <v>4977211</v>
          </cell>
        </row>
        <row r="694">
          <cell r="L694">
            <v>0</v>
          </cell>
        </row>
        <row r="695">
          <cell r="L695">
            <v>1313800</v>
          </cell>
        </row>
        <row r="696">
          <cell r="L696">
            <v>0</v>
          </cell>
        </row>
        <row r="697">
          <cell r="L697">
            <v>142971</v>
          </cell>
        </row>
        <row r="698">
          <cell r="L698">
            <v>0</v>
          </cell>
        </row>
        <row r="699">
          <cell r="L699">
            <v>563400000</v>
          </cell>
        </row>
        <row r="700">
          <cell r="L700">
            <v>0</v>
          </cell>
        </row>
        <row r="701">
          <cell r="L701">
            <v>10600000</v>
          </cell>
        </row>
        <row r="702">
          <cell r="L702">
            <v>0</v>
          </cell>
        </row>
        <row r="703">
          <cell r="L703">
            <v>227273</v>
          </cell>
        </row>
        <row r="704">
          <cell r="L704">
            <v>0</v>
          </cell>
        </row>
        <row r="705">
          <cell r="L705">
            <v>22727</v>
          </cell>
        </row>
        <row r="706">
          <cell r="L706">
            <v>0</v>
          </cell>
        </row>
        <row r="707">
          <cell r="L707">
            <v>3300</v>
          </cell>
        </row>
        <row r="708">
          <cell r="L708">
            <v>0</v>
          </cell>
        </row>
        <row r="709">
          <cell r="L709">
            <v>104183957</v>
          </cell>
        </row>
        <row r="710">
          <cell r="L710">
            <v>0</v>
          </cell>
        </row>
        <row r="711">
          <cell r="L711">
            <v>2274480</v>
          </cell>
        </row>
        <row r="712">
          <cell r="L712">
            <v>0</v>
          </cell>
        </row>
        <row r="713">
          <cell r="L713">
            <v>426465</v>
          </cell>
        </row>
        <row r="714">
          <cell r="L714">
            <v>0</v>
          </cell>
        </row>
        <row r="715">
          <cell r="L715">
            <v>189540</v>
          </cell>
        </row>
        <row r="716">
          <cell r="L716">
            <v>0</v>
          </cell>
        </row>
        <row r="717">
          <cell r="L717">
            <v>2000000000</v>
          </cell>
        </row>
        <row r="718">
          <cell r="L718">
            <v>0</v>
          </cell>
        </row>
        <row r="719">
          <cell r="L719">
            <v>13720850</v>
          </cell>
        </row>
        <row r="720">
          <cell r="L720">
            <v>0</v>
          </cell>
        </row>
        <row r="721">
          <cell r="L721">
            <v>2000000000</v>
          </cell>
        </row>
        <row r="722">
          <cell r="L722">
            <v>0</v>
          </cell>
        </row>
        <row r="723">
          <cell r="L723">
            <v>24591188</v>
          </cell>
        </row>
        <row r="724">
          <cell r="L724">
            <v>0</v>
          </cell>
        </row>
        <row r="725">
          <cell r="L725">
            <v>4800000</v>
          </cell>
        </row>
        <row r="726">
          <cell r="L726">
            <v>0</v>
          </cell>
        </row>
        <row r="727">
          <cell r="L727">
            <v>120201</v>
          </cell>
        </row>
        <row r="728">
          <cell r="L728">
            <v>0</v>
          </cell>
        </row>
        <row r="729">
          <cell r="L729">
            <v>1000000</v>
          </cell>
        </row>
        <row r="730">
          <cell r="L730">
            <v>0</v>
          </cell>
        </row>
        <row r="731">
          <cell r="L731">
            <v>4400000</v>
          </cell>
        </row>
        <row r="732">
          <cell r="L732">
            <v>0</v>
          </cell>
        </row>
        <row r="733">
          <cell r="L733">
            <v>3000000000</v>
          </cell>
        </row>
        <row r="734">
          <cell r="L734">
            <v>0</v>
          </cell>
        </row>
        <row r="735">
          <cell r="L735">
            <v>304410053</v>
          </cell>
        </row>
        <row r="736">
          <cell r="L736">
            <v>0</v>
          </cell>
        </row>
        <row r="737">
          <cell r="L737">
            <v>-2</v>
          </cell>
        </row>
        <row r="738">
          <cell r="L738">
            <v>0</v>
          </cell>
        </row>
        <row r="739">
          <cell r="L739">
            <v>15600000</v>
          </cell>
        </row>
        <row r="740">
          <cell r="L740">
            <v>0</v>
          </cell>
        </row>
        <row r="741">
          <cell r="L741">
            <v>1560000</v>
          </cell>
        </row>
        <row r="742">
          <cell r="L742">
            <v>0</v>
          </cell>
        </row>
        <row r="743">
          <cell r="L743">
            <v>212708901</v>
          </cell>
        </row>
        <row r="744">
          <cell r="L744">
            <v>0</v>
          </cell>
        </row>
        <row r="745">
          <cell r="L745">
            <v>542500</v>
          </cell>
        </row>
        <row r="746">
          <cell r="L746">
            <v>0</v>
          </cell>
        </row>
        <row r="747">
          <cell r="L747">
            <v>3844194</v>
          </cell>
        </row>
        <row r="748">
          <cell r="L748">
            <v>0</v>
          </cell>
        </row>
        <row r="749">
          <cell r="L749">
            <v>158990727</v>
          </cell>
        </row>
        <row r="750">
          <cell r="L750">
            <v>0</v>
          </cell>
        </row>
        <row r="751">
          <cell r="L751">
            <v>1848000</v>
          </cell>
        </row>
        <row r="752">
          <cell r="L752">
            <v>0</v>
          </cell>
        </row>
        <row r="753">
          <cell r="L753">
            <v>1160000</v>
          </cell>
        </row>
        <row r="754">
          <cell r="L754">
            <v>0</v>
          </cell>
        </row>
        <row r="755">
          <cell r="L755">
            <v>416667</v>
          </cell>
        </row>
        <row r="756">
          <cell r="L756">
            <v>0</v>
          </cell>
        </row>
        <row r="757">
          <cell r="L757">
            <v>3396389</v>
          </cell>
        </row>
        <row r="758">
          <cell r="L758">
            <v>0</v>
          </cell>
        </row>
        <row r="759">
          <cell r="L759">
            <v>1135663</v>
          </cell>
        </row>
        <row r="760">
          <cell r="L760">
            <v>0</v>
          </cell>
        </row>
        <row r="761">
          <cell r="L761">
            <v>1240067</v>
          </cell>
        </row>
        <row r="762">
          <cell r="L762">
            <v>0</v>
          </cell>
        </row>
        <row r="763">
          <cell r="L763">
            <v>250000</v>
          </cell>
        </row>
        <row r="764">
          <cell r="L764">
            <v>0</v>
          </cell>
        </row>
        <row r="765">
          <cell r="L765">
            <v>1445455</v>
          </cell>
        </row>
        <row r="766">
          <cell r="L766">
            <v>0</v>
          </cell>
        </row>
        <row r="767">
          <cell r="L767">
            <v>1762588</v>
          </cell>
        </row>
        <row r="768">
          <cell r="L768">
            <v>0</v>
          </cell>
        </row>
        <row r="769">
          <cell r="L769">
            <v>851199</v>
          </cell>
        </row>
        <row r="770">
          <cell r="L770">
            <v>0</v>
          </cell>
        </row>
        <row r="771">
          <cell r="L771">
            <v>491450</v>
          </cell>
        </row>
        <row r="772">
          <cell r="L772">
            <v>0</v>
          </cell>
        </row>
        <row r="773">
          <cell r="L773">
            <v>75700976</v>
          </cell>
        </row>
        <row r="774">
          <cell r="L774">
            <v>0</v>
          </cell>
        </row>
        <row r="775">
          <cell r="L775">
            <v>1060308</v>
          </cell>
        </row>
        <row r="776">
          <cell r="L776">
            <v>0</v>
          </cell>
        </row>
        <row r="777">
          <cell r="L777">
            <v>847841</v>
          </cell>
        </row>
        <row r="778">
          <cell r="L778">
            <v>0</v>
          </cell>
        </row>
        <row r="779">
          <cell r="L779">
            <v>387436</v>
          </cell>
        </row>
        <row r="780">
          <cell r="L780">
            <v>0</v>
          </cell>
        </row>
        <row r="781">
          <cell r="L781">
            <v>8821488</v>
          </cell>
        </row>
        <row r="782">
          <cell r="L782">
            <v>0</v>
          </cell>
        </row>
        <row r="783">
          <cell r="L783">
            <v>13197925</v>
          </cell>
        </row>
        <row r="784">
          <cell r="L784">
            <v>0</v>
          </cell>
        </row>
        <row r="785">
          <cell r="L785">
            <v>2751339</v>
          </cell>
        </row>
        <row r="786">
          <cell r="L786">
            <v>0</v>
          </cell>
        </row>
        <row r="787">
          <cell r="L787">
            <v>2911890</v>
          </cell>
        </row>
        <row r="788">
          <cell r="L788">
            <v>0</v>
          </cell>
        </row>
        <row r="789">
          <cell r="L789">
            <v>10393182</v>
          </cell>
        </row>
        <row r="790">
          <cell r="L790">
            <v>0</v>
          </cell>
        </row>
        <row r="791">
          <cell r="L791">
            <v>1114286</v>
          </cell>
        </row>
        <row r="792">
          <cell r="L792">
            <v>0</v>
          </cell>
        </row>
        <row r="793">
          <cell r="L793">
            <v>8333333</v>
          </cell>
        </row>
        <row r="794">
          <cell r="L794">
            <v>0</v>
          </cell>
        </row>
        <row r="795">
          <cell r="L795">
            <v>6394003</v>
          </cell>
        </row>
        <row r="796">
          <cell r="L796">
            <v>0</v>
          </cell>
        </row>
        <row r="797">
          <cell r="L797">
            <v>26356161</v>
          </cell>
        </row>
        <row r="798">
          <cell r="L798">
            <v>0</v>
          </cell>
        </row>
        <row r="799">
          <cell r="L799">
            <v>8614462</v>
          </cell>
        </row>
        <row r="800">
          <cell r="L800">
            <v>0</v>
          </cell>
        </row>
        <row r="801">
          <cell r="L801">
            <v>485697</v>
          </cell>
        </row>
        <row r="802">
          <cell r="L802">
            <v>0</v>
          </cell>
        </row>
        <row r="803">
          <cell r="L803">
            <v>8598222</v>
          </cell>
        </row>
        <row r="804">
          <cell r="L804">
            <v>0</v>
          </cell>
        </row>
        <row r="805">
          <cell r="L805">
            <v>32115938</v>
          </cell>
        </row>
        <row r="806">
          <cell r="L806">
            <v>0</v>
          </cell>
        </row>
        <row r="807">
          <cell r="L807">
            <v>12846375</v>
          </cell>
        </row>
        <row r="808">
          <cell r="L808">
            <v>0</v>
          </cell>
        </row>
        <row r="809">
          <cell r="L809">
            <v>40144923</v>
          </cell>
        </row>
        <row r="810">
          <cell r="L810">
            <v>0</v>
          </cell>
        </row>
        <row r="811">
          <cell r="L811">
            <v>75472454</v>
          </cell>
        </row>
        <row r="812">
          <cell r="L812">
            <v>0</v>
          </cell>
        </row>
        <row r="813">
          <cell r="L813">
            <v>3523800</v>
          </cell>
        </row>
        <row r="814">
          <cell r="L814">
            <v>0</v>
          </cell>
        </row>
        <row r="815">
          <cell r="L815">
            <v>1409520</v>
          </cell>
        </row>
        <row r="816">
          <cell r="L816">
            <v>0</v>
          </cell>
        </row>
        <row r="817">
          <cell r="L817">
            <v>4404750</v>
          </cell>
        </row>
        <row r="818">
          <cell r="L818">
            <v>0</v>
          </cell>
        </row>
        <row r="819">
          <cell r="L819">
            <v>8280930</v>
          </cell>
        </row>
        <row r="820">
          <cell r="L820">
            <v>0</v>
          </cell>
        </row>
        <row r="821">
          <cell r="L821">
            <v>289091</v>
          </cell>
        </row>
        <row r="822">
          <cell r="L822">
            <v>0</v>
          </cell>
        </row>
        <row r="823">
          <cell r="L823">
            <v>115636</v>
          </cell>
        </row>
        <row r="824">
          <cell r="L824">
            <v>0</v>
          </cell>
        </row>
        <row r="825">
          <cell r="L825">
            <v>361364</v>
          </cell>
        </row>
        <row r="826">
          <cell r="L826">
            <v>0</v>
          </cell>
        </row>
        <row r="827">
          <cell r="L827">
            <v>679364</v>
          </cell>
        </row>
        <row r="828">
          <cell r="L828">
            <v>0</v>
          </cell>
        </row>
        <row r="829">
          <cell r="L829">
            <v>2000000</v>
          </cell>
        </row>
        <row r="830">
          <cell r="L830">
            <v>0</v>
          </cell>
        </row>
        <row r="831">
          <cell r="L831">
            <v>2000000</v>
          </cell>
        </row>
        <row r="832">
          <cell r="L832">
            <v>0</v>
          </cell>
        </row>
        <row r="833">
          <cell r="L833">
            <v>2000000</v>
          </cell>
        </row>
        <row r="834">
          <cell r="L834">
            <v>0</v>
          </cell>
        </row>
        <row r="835">
          <cell r="L835">
            <v>2000000</v>
          </cell>
        </row>
        <row r="836">
          <cell r="L836">
            <v>0</v>
          </cell>
        </row>
        <row r="837">
          <cell r="L837">
            <v>638126702</v>
          </cell>
        </row>
        <row r="838">
          <cell r="L838">
            <v>0</v>
          </cell>
        </row>
        <row r="839">
          <cell r="L839">
            <v>1000000</v>
          </cell>
        </row>
        <row r="840">
          <cell r="L840">
            <v>0</v>
          </cell>
        </row>
        <row r="841">
          <cell r="L841">
            <v>160579690</v>
          </cell>
        </row>
        <row r="842">
          <cell r="L842">
            <v>0</v>
          </cell>
        </row>
        <row r="843">
          <cell r="L843">
            <v>117682480</v>
          </cell>
        </row>
        <row r="844">
          <cell r="L844">
            <v>0</v>
          </cell>
        </row>
        <row r="845">
          <cell r="L845">
            <v>176588250</v>
          </cell>
        </row>
        <row r="846">
          <cell r="L846">
            <v>0</v>
          </cell>
        </row>
        <row r="847">
          <cell r="L847">
            <v>14187600</v>
          </cell>
        </row>
        <row r="848">
          <cell r="L848">
            <v>0</v>
          </cell>
        </row>
        <row r="849">
          <cell r="L849">
            <v>3040200</v>
          </cell>
        </row>
        <row r="850">
          <cell r="L850">
            <v>0</v>
          </cell>
        </row>
        <row r="851">
          <cell r="L851">
            <v>2026800</v>
          </cell>
        </row>
        <row r="852">
          <cell r="L852">
            <v>0</v>
          </cell>
        </row>
        <row r="853">
          <cell r="L853">
            <v>4002844</v>
          </cell>
        </row>
        <row r="854">
          <cell r="L854">
            <v>0</v>
          </cell>
        </row>
        <row r="855">
          <cell r="L855">
            <v>8411585</v>
          </cell>
        </row>
        <row r="856">
          <cell r="L856">
            <v>0</v>
          </cell>
        </row>
        <row r="857">
          <cell r="L857">
            <v>14263000</v>
          </cell>
        </row>
        <row r="858">
          <cell r="L858">
            <v>0</v>
          </cell>
        </row>
        <row r="859">
          <cell r="L859">
            <v>4484600</v>
          </cell>
        </row>
        <row r="860">
          <cell r="L860">
            <v>0</v>
          </cell>
        </row>
        <row r="861">
          <cell r="L861">
            <v>15708000</v>
          </cell>
        </row>
        <row r="862">
          <cell r="L862">
            <v>0</v>
          </cell>
        </row>
        <row r="863">
          <cell r="L863">
            <v>2517000</v>
          </cell>
        </row>
        <row r="864">
          <cell r="L864">
            <v>0</v>
          </cell>
        </row>
        <row r="865">
          <cell r="L865">
            <v>791400</v>
          </cell>
        </row>
        <row r="866">
          <cell r="L866">
            <v>0</v>
          </cell>
        </row>
        <row r="867">
          <cell r="L867">
            <v>2772000</v>
          </cell>
        </row>
        <row r="868">
          <cell r="L868">
            <v>0</v>
          </cell>
        </row>
        <row r="869">
          <cell r="L869">
            <v>839000</v>
          </cell>
        </row>
        <row r="870">
          <cell r="L870">
            <v>0</v>
          </cell>
        </row>
        <row r="871">
          <cell r="L871">
            <v>263800</v>
          </cell>
        </row>
        <row r="872">
          <cell r="L872">
            <v>0</v>
          </cell>
        </row>
        <row r="873">
          <cell r="L873">
            <v>924000</v>
          </cell>
        </row>
        <row r="874">
          <cell r="L874">
            <v>0</v>
          </cell>
        </row>
        <row r="875">
          <cell r="L875">
            <v>71723242</v>
          </cell>
        </row>
        <row r="876">
          <cell r="L876">
            <v>0</v>
          </cell>
        </row>
        <row r="877">
          <cell r="L877">
            <v>205000</v>
          </cell>
        </row>
        <row r="878">
          <cell r="L878">
            <v>0</v>
          </cell>
        </row>
        <row r="879">
          <cell r="L879">
            <v>1000000</v>
          </cell>
        </row>
        <row r="880">
          <cell r="L880">
            <v>0</v>
          </cell>
        </row>
        <row r="881">
          <cell r="L881">
            <v>16691429</v>
          </cell>
        </row>
        <row r="882">
          <cell r="L882">
            <v>0</v>
          </cell>
        </row>
        <row r="883">
          <cell r="L883">
            <v>476972182</v>
          </cell>
        </row>
        <row r="884">
          <cell r="L884">
            <v>0</v>
          </cell>
        </row>
        <row r="885">
          <cell r="L885">
            <v>25000000</v>
          </cell>
        </row>
        <row r="886">
          <cell r="L886">
            <v>0</v>
          </cell>
        </row>
        <row r="887">
          <cell r="L887">
            <v>745922457</v>
          </cell>
        </row>
        <row r="888">
          <cell r="L888">
            <v>0</v>
          </cell>
        </row>
        <row r="889">
          <cell r="L889">
            <v>288252182</v>
          </cell>
        </row>
        <row r="890">
          <cell r="L890">
            <v>0</v>
          </cell>
        </row>
        <row r="891">
          <cell r="L891">
            <v>249003000</v>
          </cell>
        </row>
        <row r="892">
          <cell r="L892">
            <v>0</v>
          </cell>
        </row>
        <row r="893">
          <cell r="L893">
            <v>104183957</v>
          </cell>
        </row>
        <row r="894">
          <cell r="L894">
            <v>0</v>
          </cell>
        </row>
        <row r="895">
          <cell r="L895">
            <v>304410053</v>
          </cell>
        </row>
        <row r="896">
          <cell r="L896">
            <v>0</v>
          </cell>
        </row>
        <row r="897">
          <cell r="L897">
            <v>568139320</v>
          </cell>
        </row>
        <row r="898">
          <cell r="L898">
            <v>0</v>
          </cell>
        </row>
        <row r="899">
          <cell r="L899">
            <v>3620000</v>
          </cell>
        </row>
        <row r="900">
          <cell r="L900">
            <v>0</v>
          </cell>
        </row>
        <row r="901">
          <cell r="L901">
            <v>270000</v>
          </cell>
        </row>
        <row r="902">
          <cell r="L902">
            <v>0</v>
          </cell>
        </row>
        <row r="903">
          <cell r="L903">
            <v>250000</v>
          </cell>
        </row>
        <row r="904">
          <cell r="L904">
            <v>0</v>
          </cell>
        </row>
        <row r="905">
          <cell r="L905">
            <v>780000</v>
          </cell>
        </row>
        <row r="906">
          <cell r="L906">
            <v>0</v>
          </cell>
        </row>
        <row r="907">
          <cell r="L907">
            <v>327000</v>
          </cell>
        </row>
        <row r="908">
          <cell r="L908">
            <v>0</v>
          </cell>
        </row>
        <row r="909">
          <cell r="L909">
            <v>1164091</v>
          </cell>
        </row>
        <row r="910">
          <cell r="L910">
            <v>0</v>
          </cell>
        </row>
        <row r="911">
          <cell r="L911">
            <v>1360000</v>
          </cell>
        </row>
        <row r="912">
          <cell r="L912">
            <v>0</v>
          </cell>
        </row>
        <row r="913">
          <cell r="L913">
            <v>20000</v>
          </cell>
        </row>
        <row r="914">
          <cell r="L914">
            <v>0</v>
          </cell>
        </row>
        <row r="915">
          <cell r="L915">
            <v>30000</v>
          </cell>
        </row>
        <row r="916">
          <cell r="L916">
            <v>0</v>
          </cell>
        </row>
        <row r="917">
          <cell r="L917">
            <v>10000</v>
          </cell>
        </row>
        <row r="918">
          <cell r="L918">
            <v>0</v>
          </cell>
        </row>
        <row r="919">
          <cell r="L919">
            <v>3026636</v>
          </cell>
        </row>
        <row r="920">
          <cell r="L920">
            <v>0</v>
          </cell>
        </row>
        <row r="921">
          <cell r="L921">
            <v>1380909</v>
          </cell>
        </row>
        <row r="922">
          <cell r="L922">
            <v>0</v>
          </cell>
        </row>
        <row r="923">
          <cell r="L923">
            <v>2410000</v>
          </cell>
        </row>
        <row r="924">
          <cell r="L924">
            <v>0</v>
          </cell>
        </row>
        <row r="925">
          <cell r="L925">
            <v>25374000</v>
          </cell>
        </row>
        <row r="926">
          <cell r="L926">
            <v>0</v>
          </cell>
        </row>
        <row r="927">
          <cell r="L927">
            <v>145000</v>
          </cell>
        </row>
        <row r="928">
          <cell r="L928">
            <v>0</v>
          </cell>
        </row>
        <row r="929">
          <cell r="L929">
            <v>1147273</v>
          </cell>
        </row>
        <row r="930">
          <cell r="L930">
            <v>0</v>
          </cell>
        </row>
        <row r="931">
          <cell r="L931">
            <v>-2</v>
          </cell>
        </row>
        <row r="932">
          <cell r="L932">
            <v>0</v>
          </cell>
        </row>
        <row r="933">
          <cell r="L933">
            <v>340707854</v>
          </cell>
        </row>
        <row r="934">
          <cell r="L934">
            <v>0</v>
          </cell>
        </row>
        <row r="935">
          <cell r="L935">
            <v>745922457</v>
          </cell>
        </row>
        <row r="936">
          <cell r="L936">
            <v>0</v>
          </cell>
        </row>
        <row r="937">
          <cell r="L937">
            <v>117682480</v>
          </cell>
        </row>
        <row r="938">
          <cell r="L938">
            <v>0</v>
          </cell>
        </row>
        <row r="939">
          <cell r="L939">
            <v>5539800</v>
          </cell>
        </row>
        <row r="940">
          <cell r="L940">
            <v>0</v>
          </cell>
        </row>
        <row r="941">
          <cell r="L941">
            <v>4800000</v>
          </cell>
        </row>
        <row r="942">
          <cell r="L942">
            <v>0</v>
          </cell>
        </row>
        <row r="943">
          <cell r="L943">
            <v>4750000</v>
          </cell>
        </row>
        <row r="944">
          <cell r="L944">
            <v>0</v>
          </cell>
        </row>
        <row r="945">
          <cell r="L945">
            <v>212708901</v>
          </cell>
        </row>
        <row r="946">
          <cell r="L946">
            <v>0</v>
          </cell>
        </row>
        <row r="947">
          <cell r="L947">
            <v>6700000</v>
          </cell>
        </row>
        <row r="948">
          <cell r="L948">
            <v>0</v>
          </cell>
        </row>
        <row r="949">
          <cell r="L949">
            <v>3783825</v>
          </cell>
        </row>
        <row r="950">
          <cell r="L950">
            <v>0</v>
          </cell>
        </row>
        <row r="951">
          <cell r="L951">
            <v>1135663</v>
          </cell>
        </row>
        <row r="952">
          <cell r="L952">
            <v>0</v>
          </cell>
        </row>
        <row r="953">
          <cell r="L953">
            <v>3545155</v>
          </cell>
        </row>
        <row r="954">
          <cell r="L954">
            <v>0</v>
          </cell>
        </row>
        <row r="955">
          <cell r="L955">
            <v>160000</v>
          </cell>
        </row>
        <row r="956">
          <cell r="L956">
            <v>0</v>
          </cell>
        </row>
        <row r="957">
          <cell r="L957">
            <v>12665682</v>
          </cell>
        </row>
        <row r="958">
          <cell r="L958">
            <v>0</v>
          </cell>
        </row>
        <row r="959">
          <cell r="L959">
            <v>201588250</v>
          </cell>
        </row>
        <row r="960">
          <cell r="L960">
            <v>0</v>
          </cell>
        </row>
        <row r="961">
          <cell r="L961">
            <v>19404000</v>
          </cell>
        </row>
        <row r="962">
          <cell r="L962">
            <v>0</v>
          </cell>
        </row>
        <row r="963">
          <cell r="L963">
            <v>29300000</v>
          </cell>
        </row>
        <row r="964">
          <cell r="L964">
            <v>0</v>
          </cell>
        </row>
        <row r="965">
          <cell r="L965">
            <v>1000000</v>
          </cell>
        </row>
        <row r="966">
          <cell r="L966">
            <v>0</v>
          </cell>
        </row>
        <row r="967">
          <cell r="L967">
            <v>8411585</v>
          </cell>
        </row>
        <row r="968">
          <cell r="L968">
            <v>0</v>
          </cell>
        </row>
        <row r="969">
          <cell r="L969">
            <v>158990727</v>
          </cell>
        </row>
        <row r="970">
          <cell r="L970">
            <v>0</v>
          </cell>
        </row>
        <row r="971">
          <cell r="L971">
            <v>851199</v>
          </cell>
        </row>
        <row r="972">
          <cell r="L972">
            <v>0</v>
          </cell>
        </row>
        <row r="973">
          <cell r="L973">
            <v>16601265</v>
          </cell>
        </row>
        <row r="974">
          <cell r="L974">
            <v>0</v>
          </cell>
        </row>
        <row r="975">
          <cell r="L975">
            <v>6911000</v>
          </cell>
        </row>
        <row r="976">
          <cell r="L976">
            <v>0</v>
          </cell>
        </row>
        <row r="977">
          <cell r="L977">
            <v>3922179</v>
          </cell>
        </row>
        <row r="978">
          <cell r="L978">
            <v>0</v>
          </cell>
        </row>
        <row r="979">
          <cell r="L979">
            <v>91753805</v>
          </cell>
        </row>
        <row r="980">
          <cell r="L980">
            <v>0</v>
          </cell>
        </row>
        <row r="981">
          <cell r="L981">
            <v>50448545</v>
          </cell>
        </row>
        <row r="982">
          <cell r="L982">
            <v>0</v>
          </cell>
        </row>
        <row r="983">
          <cell r="L983">
            <v>823000</v>
          </cell>
        </row>
        <row r="984">
          <cell r="L984">
            <v>0</v>
          </cell>
        </row>
        <row r="985">
          <cell r="L985">
            <v>1117000</v>
          </cell>
        </row>
        <row r="986">
          <cell r="L986">
            <v>0</v>
          </cell>
        </row>
        <row r="987">
          <cell r="L987">
            <v>4515000</v>
          </cell>
        </row>
        <row r="988">
          <cell r="L988">
            <v>0</v>
          </cell>
        </row>
        <row r="989">
          <cell r="L989">
            <v>18080755</v>
          </cell>
        </row>
        <row r="990">
          <cell r="L990">
            <v>0</v>
          </cell>
        </row>
        <row r="991">
          <cell r="L991">
            <v>6033091</v>
          </cell>
        </row>
        <row r="992">
          <cell r="L992">
            <v>0</v>
          </cell>
        </row>
        <row r="993">
          <cell r="L993">
            <v>120000</v>
          </cell>
        </row>
        <row r="994">
          <cell r="L994">
            <v>0</v>
          </cell>
        </row>
        <row r="995">
          <cell r="L995">
            <v>2007841</v>
          </cell>
        </row>
        <row r="996">
          <cell r="L996">
            <v>0</v>
          </cell>
        </row>
        <row r="997">
          <cell r="L997">
            <v>22938368</v>
          </cell>
        </row>
        <row r="998">
          <cell r="L998">
            <v>0</v>
          </cell>
        </row>
        <row r="999">
          <cell r="L999">
            <v>22916453</v>
          </cell>
        </row>
        <row r="1000">
          <cell r="L1000">
            <v>0</v>
          </cell>
        </row>
        <row r="1001">
          <cell r="L1001">
            <v>2232000</v>
          </cell>
        </row>
        <row r="1002">
          <cell r="L1002">
            <v>0</v>
          </cell>
        </row>
        <row r="1003">
          <cell r="L1003">
            <v>1769200</v>
          </cell>
        </row>
        <row r="1004">
          <cell r="L1004">
            <v>0</v>
          </cell>
        </row>
        <row r="1005">
          <cell r="L1005">
            <v>904947400</v>
          </cell>
        </row>
        <row r="1006">
          <cell r="L1006">
            <v>0</v>
          </cell>
        </row>
        <row r="1007">
          <cell r="L1007">
            <v>491732000</v>
          </cell>
        </row>
        <row r="1008">
          <cell r="L1008">
            <v>0</v>
          </cell>
        </row>
        <row r="1009">
          <cell r="L1009">
            <v>30415160</v>
          </cell>
        </row>
        <row r="1010">
          <cell r="L1010">
            <v>0</v>
          </cell>
        </row>
        <row r="1011">
          <cell r="L1011">
            <v>704742518</v>
          </cell>
        </row>
        <row r="1012">
          <cell r="L1012">
            <v>0</v>
          </cell>
        </row>
        <row r="1013">
          <cell r="L1013">
            <v>4000000</v>
          </cell>
        </row>
        <row r="1014">
          <cell r="L1014">
            <v>0</v>
          </cell>
        </row>
        <row r="1015">
          <cell r="L1015">
            <v>59199</v>
          </cell>
        </row>
        <row r="1016">
          <cell r="L1016">
            <v>0</v>
          </cell>
        </row>
        <row r="1017">
          <cell r="L1017">
            <v>528000</v>
          </cell>
        </row>
        <row r="1018">
          <cell r="L1018">
            <v>0</v>
          </cell>
        </row>
        <row r="1019">
          <cell r="L1019">
            <v>114000</v>
          </cell>
        </row>
        <row r="1020">
          <cell r="L1020">
            <v>0</v>
          </cell>
        </row>
        <row r="1021">
          <cell r="L1021">
            <v>141000</v>
          </cell>
        </row>
        <row r="1022">
          <cell r="L1022">
            <v>0</v>
          </cell>
        </row>
        <row r="1023">
          <cell r="L1023">
            <v>175791818</v>
          </cell>
        </row>
        <row r="1024">
          <cell r="L1024">
            <v>0</v>
          </cell>
        </row>
        <row r="1025">
          <cell r="L1025">
            <v>182581000</v>
          </cell>
        </row>
        <row r="1026">
          <cell r="L1026">
            <v>0</v>
          </cell>
        </row>
        <row r="1027">
          <cell r="L1027">
            <v>926545</v>
          </cell>
        </row>
        <row r="1028">
          <cell r="L1028">
            <v>0</v>
          </cell>
        </row>
        <row r="1029">
          <cell r="L1029">
            <v>92654</v>
          </cell>
        </row>
        <row r="1030">
          <cell r="L1030">
            <v>0</v>
          </cell>
        </row>
        <row r="1031">
          <cell r="L1031">
            <v>40000</v>
          </cell>
        </row>
        <row r="1032">
          <cell r="L1032">
            <v>0</v>
          </cell>
        </row>
        <row r="1033">
          <cell r="L1033">
            <v>2480000</v>
          </cell>
        </row>
        <row r="1034">
          <cell r="L1034">
            <v>0</v>
          </cell>
        </row>
        <row r="1035">
          <cell r="L1035">
            <v>248000</v>
          </cell>
        </row>
        <row r="1036">
          <cell r="L1036">
            <v>0</v>
          </cell>
        </row>
        <row r="1037">
          <cell r="L1037">
            <v>1000000000</v>
          </cell>
        </row>
        <row r="1038">
          <cell r="L1038">
            <v>0</v>
          </cell>
        </row>
        <row r="1039">
          <cell r="L1039">
            <v>10000000</v>
          </cell>
        </row>
        <row r="1040">
          <cell r="L1040">
            <v>0</v>
          </cell>
        </row>
        <row r="1041">
          <cell r="L1041">
            <v>12150000</v>
          </cell>
        </row>
        <row r="1042">
          <cell r="L1042">
            <v>0</v>
          </cell>
        </row>
        <row r="1043">
          <cell r="L1043">
            <v>1000000</v>
          </cell>
        </row>
        <row r="1044">
          <cell r="L1044">
            <v>0</v>
          </cell>
        </row>
        <row r="1045">
          <cell r="L1045">
            <v>1215000</v>
          </cell>
        </row>
        <row r="1046">
          <cell r="L1046">
            <v>0</v>
          </cell>
        </row>
        <row r="1047">
          <cell r="L1047">
            <v>12629214</v>
          </cell>
        </row>
        <row r="1048">
          <cell r="L1048">
            <v>0</v>
          </cell>
        </row>
        <row r="1049">
          <cell r="L1049">
            <v>1262921</v>
          </cell>
        </row>
        <row r="1050">
          <cell r="L1050">
            <v>0</v>
          </cell>
        </row>
        <row r="1051">
          <cell r="L1051">
            <v>1000000000</v>
          </cell>
        </row>
        <row r="1052">
          <cell r="L1052">
            <v>0</v>
          </cell>
        </row>
        <row r="1053">
          <cell r="L1053">
            <v>493000</v>
          </cell>
        </row>
        <row r="1054">
          <cell r="L1054">
            <v>0</v>
          </cell>
        </row>
        <row r="1055">
          <cell r="L1055">
            <v>298000</v>
          </cell>
        </row>
        <row r="1056">
          <cell r="L1056">
            <v>0</v>
          </cell>
        </row>
        <row r="1057">
          <cell r="L1057">
            <v>10315000</v>
          </cell>
        </row>
        <row r="1058">
          <cell r="L1058">
            <v>0</v>
          </cell>
        </row>
        <row r="1059">
          <cell r="L1059">
            <v>136000</v>
          </cell>
        </row>
        <row r="1060">
          <cell r="L1060">
            <v>0</v>
          </cell>
        </row>
        <row r="1061">
          <cell r="L1061">
            <v>136000</v>
          </cell>
        </row>
        <row r="1062">
          <cell r="L1062">
            <v>0</v>
          </cell>
        </row>
        <row r="1063">
          <cell r="L1063">
            <v>1000000</v>
          </cell>
        </row>
        <row r="1064">
          <cell r="L1064">
            <v>0</v>
          </cell>
        </row>
        <row r="1065">
          <cell r="L1065">
            <v>188350</v>
          </cell>
        </row>
        <row r="1066">
          <cell r="L1066">
            <v>0</v>
          </cell>
        </row>
        <row r="1067">
          <cell r="L1067">
            <v>300000</v>
          </cell>
        </row>
        <row r="1068">
          <cell r="L1068">
            <v>0</v>
          </cell>
        </row>
        <row r="1069">
          <cell r="L1069">
            <v>145454</v>
          </cell>
        </row>
        <row r="1070">
          <cell r="L1070">
            <v>0</v>
          </cell>
        </row>
        <row r="1071">
          <cell r="L1071">
            <v>548888</v>
          </cell>
        </row>
        <row r="1072">
          <cell r="L1072">
            <v>0</v>
          </cell>
        </row>
        <row r="1073">
          <cell r="L1073">
            <v>18835</v>
          </cell>
        </row>
        <row r="1074">
          <cell r="L1074">
            <v>0</v>
          </cell>
        </row>
        <row r="1075">
          <cell r="L1075">
            <v>30000</v>
          </cell>
        </row>
        <row r="1076">
          <cell r="L1076">
            <v>0</v>
          </cell>
        </row>
        <row r="1077">
          <cell r="L1077">
            <v>14546</v>
          </cell>
        </row>
        <row r="1078">
          <cell r="L1078">
            <v>0</v>
          </cell>
        </row>
        <row r="1079">
          <cell r="L1079">
            <v>54889</v>
          </cell>
        </row>
        <row r="1080">
          <cell r="L1080">
            <v>0</v>
          </cell>
        </row>
        <row r="1081">
          <cell r="L1081">
            <v>179201</v>
          </cell>
        </row>
        <row r="1082">
          <cell r="L1082">
            <v>0</v>
          </cell>
        </row>
        <row r="1083">
          <cell r="L1083">
            <v>51695600</v>
          </cell>
        </row>
        <row r="1084">
          <cell r="L1084">
            <v>0</v>
          </cell>
        </row>
        <row r="1085">
          <cell r="L1085">
            <v>25848</v>
          </cell>
        </row>
        <row r="1086">
          <cell r="L1086">
            <v>0</v>
          </cell>
        </row>
        <row r="1087">
          <cell r="L1087">
            <v>2585</v>
          </cell>
        </row>
        <row r="1088">
          <cell r="L1088">
            <v>0</v>
          </cell>
        </row>
        <row r="1089">
          <cell r="L1089">
            <v>4810000</v>
          </cell>
        </row>
        <row r="1090">
          <cell r="L1090">
            <v>0</v>
          </cell>
        </row>
        <row r="1091">
          <cell r="L1091">
            <v>10000</v>
          </cell>
        </row>
        <row r="1092">
          <cell r="L1092">
            <v>0</v>
          </cell>
        </row>
        <row r="1093">
          <cell r="L1093">
            <v>1000</v>
          </cell>
        </row>
        <row r="1094">
          <cell r="L1094">
            <v>0</v>
          </cell>
        </row>
        <row r="1095">
          <cell r="L1095">
            <v>10147137</v>
          </cell>
        </row>
        <row r="1096">
          <cell r="L1096">
            <v>0</v>
          </cell>
        </row>
        <row r="1097">
          <cell r="L1097">
            <v>152180000</v>
          </cell>
        </row>
        <row r="1098">
          <cell r="L1098">
            <v>0</v>
          </cell>
        </row>
        <row r="1099">
          <cell r="L1099">
            <v>125892172</v>
          </cell>
        </row>
        <row r="1100">
          <cell r="L1100">
            <v>0</v>
          </cell>
        </row>
        <row r="1101">
          <cell r="L1101">
            <v>15218000</v>
          </cell>
        </row>
        <row r="1102">
          <cell r="L1102">
            <v>0</v>
          </cell>
        </row>
        <row r="1103">
          <cell r="L1103">
            <v>9224670</v>
          </cell>
        </row>
        <row r="1104">
          <cell r="L1104">
            <v>0</v>
          </cell>
        </row>
        <row r="1105">
          <cell r="L1105">
            <v>922467</v>
          </cell>
        </row>
        <row r="1106">
          <cell r="L1106">
            <v>0</v>
          </cell>
        </row>
        <row r="1107">
          <cell r="L1107">
            <v>476972182</v>
          </cell>
        </row>
        <row r="1108">
          <cell r="L1108">
            <v>0</v>
          </cell>
        </row>
        <row r="1109">
          <cell r="L1109">
            <v>47697218</v>
          </cell>
        </row>
        <row r="1110">
          <cell r="L1110">
            <v>0</v>
          </cell>
        </row>
        <row r="1111">
          <cell r="L1111">
            <v>1134545</v>
          </cell>
        </row>
        <row r="1112">
          <cell r="L1112">
            <v>0</v>
          </cell>
        </row>
        <row r="1113">
          <cell r="L1113">
            <v>113455</v>
          </cell>
        </row>
        <row r="1114">
          <cell r="L1114">
            <v>0</v>
          </cell>
        </row>
        <row r="1115">
          <cell r="L1115">
            <v>737455</v>
          </cell>
        </row>
        <row r="1116">
          <cell r="L1116">
            <v>0</v>
          </cell>
        </row>
        <row r="1117">
          <cell r="L1117">
            <v>73746</v>
          </cell>
        </row>
        <row r="1118">
          <cell r="L1118">
            <v>0</v>
          </cell>
        </row>
        <row r="1119">
          <cell r="L1119">
            <v>100000</v>
          </cell>
        </row>
        <row r="1120">
          <cell r="L1120">
            <v>0</v>
          </cell>
        </row>
        <row r="1121">
          <cell r="L1121">
            <v>20000</v>
          </cell>
        </row>
        <row r="1122">
          <cell r="L1122">
            <v>0</v>
          </cell>
        </row>
        <row r="1123">
          <cell r="L1123">
            <v>10560000</v>
          </cell>
        </row>
        <row r="1124">
          <cell r="L1124">
            <v>0</v>
          </cell>
        </row>
        <row r="1125">
          <cell r="L1125">
            <v>1500000000</v>
          </cell>
        </row>
        <row r="1126">
          <cell r="L1126">
            <v>0</v>
          </cell>
        </row>
        <row r="1127">
          <cell r="L1127">
            <v>2190000</v>
          </cell>
        </row>
        <row r="1128">
          <cell r="L1128">
            <v>0</v>
          </cell>
        </row>
        <row r="1129">
          <cell r="L1129">
            <v>5000000</v>
          </cell>
        </row>
        <row r="1130">
          <cell r="L1130">
            <v>0</v>
          </cell>
        </row>
        <row r="1131">
          <cell r="L1131">
            <v>14631084</v>
          </cell>
        </row>
        <row r="1132">
          <cell r="L1132">
            <v>0</v>
          </cell>
        </row>
        <row r="1133">
          <cell r="L1133">
            <v>9600000</v>
          </cell>
        </row>
        <row r="1134">
          <cell r="L1134">
            <v>0</v>
          </cell>
        </row>
        <row r="1135">
          <cell r="L1135">
            <v>984000</v>
          </cell>
        </row>
        <row r="1136">
          <cell r="L1136">
            <v>0</v>
          </cell>
        </row>
        <row r="1137">
          <cell r="L1137">
            <v>960000</v>
          </cell>
        </row>
        <row r="1138">
          <cell r="L1138">
            <v>0</v>
          </cell>
        </row>
        <row r="1139">
          <cell r="L1139">
            <v>1012274000</v>
          </cell>
        </row>
        <row r="1140">
          <cell r="L1140">
            <v>0</v>
          </cell>
        </row>
        <row r="1141">
          <cell r="L1141">
            <v>1000000</v>
          </cell>
        </row>
        <row r="1142">
          <cell r="L1142">
            <v>0</v>
          </cell>
        </row>
        <row r="1143">
          <cell r="L1143">
            <v>105000</v>
          </cell>
        </row>
        <row r="1144">
          <cell r="L1144">
            <v>0</v>
          </cell>
        </row>
        <row r="1145">
          <cell r="L1145">
            <v>400000000</v>
          </cell>
        </row>
        <row r="1146">
          <cell r="L1146">
            <v>0</v>
          </cell>
        </row>
        <row r="1147">
          <cell r="L1147">
            <v>186273200</v>
          </cell>
        </row>
        <row r="1148">
          <cell r="L1148">
            <v>0</v>
          </cell>
        </row>
        <row r="1149">
          <cell r="L1149">
            <v>27941</v>
          </cell>
        </row>
        <row r="1150">
          <cell r="L1150">
            <v>0</v>
          </cell>
        </row>
        <row r="1151">
          <cell r="L1151">
            <v>2794</v>
          </cell>
        </row>
        <row r="1152">
          <cell r="L1152">
            <v>0</v>
          </cell>
        </row>
        <row r="1153">
          <cell r="L1153">
            <v>1814558296</v>
          </cell>
        </row>
        <row r="1154">
          <cell r="L1154">
            <v>0</v>
          </cell>
        </row>
        <row r="1155">
          <cell r="L1155">
            <v>12274000</v>
          </cell>
        </row>
        <row r="1156">
          <cell r="L1156">
            <v>0</v>
          </cell>
        </row>
        <row r="1157">
          <cell r="L1157">
            <v>69000000</v>
          </cell>
        </row>
        <row r="1158">
          <cell r="L1158">
            <v>0</v>
          </cell>
        </row>
        <row r="1159">
          <cell r="L1159">
            <v>100000000</v>
          </cell>
        </row>
        <row r="1160">
          <cell r="L1160">
            <v>0</v>
          </cell>
        </row>
        <row r="1161">
          <cell r="L1161">
            <v>22000</v>
          </cell>
        </row>
        <row r="1162">
          <cell r="L1162">
            <v>0</v>
          </cell>
        </row>
        <row r="1163">
          <cell r="L1163">
            <v>270026</v>
          </cell>
        </row>
        <row r="1164">
          <cell r="L1164">
            <v>0</v>
          </cell>
        </row>
        <row r="1165">
          <cell r="L1165">
            <v>27003</v>
          </cell>
        </row>
        <row r="1166">
          <cell r="L1166">
            <v>0</v>
          </cell>
        </row>
        <row r="1167">
          <cell r="L1167">
            <v>3003700233</v>
          </cell>
        </row>
        <row r="1168">
          <cell r="L1168">
            <v>0</v>
          </cell>
        </row>
        <row r="1169">
          <cell r="L1169">
            <v>11939000</v>
          </cell>
        </row>
        <row r="1170">
          <cell r="L1170">
            <v>0</v>
          </cell>
        </row>
        <row r="1171">
          <cell r="L1171">
            <v>84000</v>
          </cell>
        </row>
        <row r="1172">
          <cell r="L1172">
            <v>0</v>
          </cell>
        </row>
        <row r="1173">
          <cell r="L1173">
            <v>8400</v>
          </cell>
        </row>
        <row r="1174">
          <cell r="L1174">
            <v>0</v>
          </cell>
        </row>
        <row r="1175">
          <cell r="L1175">
            <v>59578199</v>
          </cell>
        </row>
        <row r="1176">
          <cell r="L1176">
            <v>0</v>
          </cell>
        </row>
        <row r="1177">
          <cell r="L1177">
            <v>1000000</v>
          </cell>
        </row>
        <row r="1178">
          <cell r="L1178">
            <v>0</v>
          </cell>
        </row>
        <row r="1179">
          <cell r="L1179">
            <v>200000</v>
          </cell>
        </row>
        <row r="1180">
          <cell r="L1180">
            <v>0</v>
          </cell>
        </row>
        <row r="1181">
          <cell r="L1181">
            <v>21865199</v>
          </cell>
        </row>
        <row r="1182">
          <cell r="L1182">
            <v>0</v>
          </cell>
        </row>
        <row r="1183">
          <cell r="L1183">
            <v>778800</v>
          </cell>
        </row>
        <row r="1184">
          <cell r="L1184">
            <v>0</v>
          </cell>
        </row>
        <row r="1185">
          <cell r="L1185">
            <v>10000</v>
          </cell>
        </row>
        <row r="1186">
          <cell r="L1186">
            <v>0</v>
          </cell>
        </row>
        <row r="1187">
          <cell r="L1187">
            <v>1000</v>
          </cell>
        </row>
        <row r="1188">
          <cell r="L1188">
            <v>0</v>
          </cell>
        </row>
        <row r="1189">
          <cell r="L1189">
            <v>1000000000</v>
          </cell>
        </row>
        <row r="1190">
          <cell r="L1190">
            <v>0</v>
          </cell>
        </row>
        <row r="1191">
          <cell r="L1191">
            <v>3500000</v>
          </cell>
        </row>
        <row r="1192">
          <cell r="L1192">
            <v>0</v>
          </cell>
        </row>
        <row r="1193">
          <cell r="L1193">
            <v>200233</v>
          </cell>
        </row>
        <row r="1194">
          <cell r="L1194">
            <v>0</v>
          </cell>
        </row>
        <row r="1195">
          <cell r="L1195">
            <v>35671200</v>
          </cell>
        </row>
        <row r="1196">
          <cell r="L1196">
            <v>0</v>
          </cell>
        </row>
        <row r="1197">
          <cell r="L1197">
            <v>1202300</v>
          </cell>
        </row>
        <row r="1198">
          <cell r="L1198">
            <v>0</v>
          </cell>
        </row>
        <row r="1199">
          <cell r="L1199">
            <v>24111111</v>
          </cell>
        </row>
        <row r="1200">
          <cell r="L1200">
            <v>0</v>
          </cell>
        </row>
        <row r="1201">
          <cell r="L1201">
            <v>35671200</v>
          </cell>
        </row>
        <row r="1202">
          <cell r="L1202">
            <v>0</v>
          </cell>
        </row>
        <row r="1203">
          <cell r="L1203">
            <v>1600000000</v>
          </cell>
        </row>
        <row r="1204">
          <cell r="L1204">
            <v>0</v>
          </cell>
        </row>
        <row r="1205">
          <cell r="L1205">
            <v>212500</v>
          </cell>
        </row>
        <row r="1206">
          <cell r="L1206">
            <v>0</v>
          </cell>
        </row>
        <row r="1207">
          <cell r="L1207">
            <v>1572800</v>
          </cell>
        </row>
        <row r="1208">
          <cell r="L1208">
            <v>0</v>
          </cell>
        </row>
        <row r="1209">
          <cell r="L1209">
            <v>300000</v>
          </cell>
        </row>
        <row r="1210">
          <cell r="L1210">
            <v>0</v>
          </cell>
        </row>
        <row r="1211">
          <cell r="L1211">
            <v>22500000</v>
          </cell>
        </row>
        <row r="1212">
          <cell r="L1212">
            <v>0</v>
          </cell>
        </row>
        <row r="1213">
          <cell r="L1213">
            <v>7339250</v>
          </cell>
        </row>
        <row r="1214">
          <cell r="L1214">
            <v>0</v>
          </cell>
        </row>
        <row r="1215">
          <cell r="L1215">
            <v>24984081</v>
          </cell>
        </row>
        <row r="1216">
          <cell r="L1216">
            <v>0</v>
          </cell>
        </row>
        <row r="1217">
          <cell r="L1217">
            <v>430000000</v>
          </cell>
        </row>
        <row r="1218">
          <cell r="L1218">
            <v>0</v>
          </cell>
        </row>
        <row r="1219">
          <cell r="L1219">
            <v>460274</v>
          </cell>
        </row>
        <row r="1220">
          <cell r="L1220">
            <v>0</v>
          </cell>
        </row>
        <row r="1221">
          <cell r="L1221">
            <v>300000</v>
          </cell>
        </row>
        <row r="1222">
          <cell r="L1222">
            <v>0</v>
          </cell>
        </row>
        <row r="1223">
          <cell r="L1223">
            <v>300000</v>
          </cell>
        </row>
        <row r="1224">
          <cell r="L1224">
            <v>0</v>
          </cell>
        </row>
        <row r="1225">
          <cell r="L1225">
            <v>670456450</v>
          </cell>
        </row>
        <row r="1226">
          <cell r="L1226">
            <v>0</v>
          </cell>
        </row>
        <row r="1227">
          <cell r="L1227">
            <v>335228</v>
          </cell>
        </row>
        <row r="1228">
          <cell r="L1228">
            <v>0</v>
          </cell>
        </row>
        <row r="1229">
          <cell r="L1229">
            <v>33523</v>
          </cell>
        </row>
        <row r="1230">
          <cell r="L1230">
            <v>0</v>
          </cell>
        </row>
        <row r="1231">
          <cell r="L1231">
            <v>709090</v>
          </cell>
        </row>
        <row r="1232">
          <cell r="L1232">
            <v>0</v>
          </cell>
        </row>
        <row r="1233">
          <cell r="L1233">
            <v>70909</v>
          </cell>
        </row>
        <row r="1234">
          <cell r="L1234">
            <v>0</v>
          </cell>
        </row>
        <row r="1235">
          <cell r="L1235">
            <v>600000</v>
          </cell>
        </row>
        <row r="1236">
          <cell r="L1236">
            <v>0</v>
          </cell>
        </row>
        <row r="1237">
          <cell r="L1237">
            <v>158769500</v>
          </cell>
        </row>
        <row r="1238">
          <cell r="L1238">
            <v>0</v>
          </cell>
        </row>
        <row r="1239">
          <cell r="L1239">
            <v>800000000</v>
          </cell>
        </row>
        <row r="1240">
          <cell r="L1240">
            <v>0</v>
          </cell>
        </row>
        <row r="1241">
          <cell r="L1241">
            <v>400000</v>
          </cell>
        </row>
        <row r="1242">
          <cell r="L1242">
            <v>0</v>
          </cell>
        </row>
        <row r="1243">
          <cell r="L1243">
            <v>40000</v>
          </cell>
        </row>
        <row r="1244">
          <cell r="L1244">
            <v>0</v>
          </cell>
        </row>
        <row r="1245">
          <cell r="L1245">
            <v>17160000</v>
          </cell>
        </row>
        <row r="1246">
          <cell r="L1246">
            <v>0</v>
          </cell>
        </row>
        <row r="1247">
          <cell r="L1247">
            <v>10000</v>
          </cell>
        </row>
        <row r="1248">
          <cell r="L1248">
            <v>0</v>
          </cell>
        </row>
        <row r="1249">
          <cell r="L1249">
            <v>1000</v>
          </cell>
        </row>
        <row r="1250">
          <cell r="L1250">
            <v>0</v>
          </cell>
        </row>
        <row r="1251">
          <cell r="L1251">
            <v>400000000</v>
          </cell>
        </row>
        <row r="1252">
          <cell r="L1252">
            <v>0</v>
          </cell>
        </row>
        <row r="1253">
          <cell r="L1253">
            <v>212141</v>
          </cell>
        </row>
        <row r="1254">
          <cell r="L1254">
            <v>0</v>
          </cell>
        </row>
        <row r="1255">
          <cell r="L1255">
            <v>456818</v>
          </cell>
        </row>
        <row r="1256">
          <cell r="L1256">
            <v>0</v>
          </cell>
        </row>
        <row r="1257">
          <cell r="L1257">
            <v>505372</v>
          </cell>
        </row>
        <row r="1258">
          <cell r="L1258">
            <v>0</v>
          </cell>
        </row>
        <row r="1259">
          <cell r="L1259">
            <v>180343</v>
          </cell>
        </row>
        <row r="1260">
          <cell r="L1260">
            <v>0</v>
          </cell>
        </row>
        <row r="1261">
          <cell r="L1261">
            <v>21214</v>
          </cell>
        </row>
        <row r="1262">
          <cell r="L1262">
            <v>0</v>
          </cell>
        </row>
        <row r="1263">
          <cell r="L1263">
            <v>45682</v>
          </cell>
        </row>
        <row r="1264">
          <cell r="L1264">
            <v>0</v>
          </cell>
        </row>
        <row r="1265">
          <cell r="L1265">
            <v>50537</v>
          </cell>
        </row>
        <row r="1266">
          <cell r="L1266">
            <v>0</v>
          </cell>
        </row>
        <row r="1267">
          <cell r="L1267">
            <v>18034</v>
          </cell>
        </row>
        <row r="1268">
          <cell r="L1268">
            <v>0</v>
          </cell>
        </row>
        <row r="1269">
          <cell r="L1269">
            <v>550000</v>
          </cell>
        </row>
        <row r="1270">
          <cell r="L1270">
            <v>0</v>
          </cell>
        </row>
        <row r="1271">
          <cell r="L1271">
            <v>1461163</v>
          </cell>
        </row>
        <row r="1272">
          <cell r="L1272">
            <v>0</v>
          </cell>
        </row>
        <row r="1273">
          <cell r="L1273">
            <v>146116</v>
          </cell>
        </row>
        <row r="1274">
          <cell r="L1274">
            <v>0</v>
          </cell>
        </row>
        <row r="1275">
          <cell r="L1275">
            <v>400000000</v>
          </cell>
        </row>
        <row r="1276">
          <cell r="L1276">
            <v>0</v>
          </cell>
        </row>
        <row r="1277">
          <cell r="L1277">
            <v>1166667</v>
          </cell>
        </row>
        <row r="1278">
          <cell r="L1278">
            <v>0</v>
          </cell>
        </row>
        <row r="1279">
          <cell r="L1279">
            <v>350000000</v>
          </cell>
        </row>
        <row r="1280">
          <cell r="L1280">
            <v>0</v>
          </cell>
        </row>
        <row r="1281">
          <cell r="L1281">
            <v>4000</v>
          </cell>
        </row>
        <row r="1282">
          <cell r="L1282">
            <v>0</v>
          </cell>
        </row>
        <row r="1283">
          <cell r="L1283">
            <v>754450000</v>
          </cell>
        </row>
        <row r="1284">
          <cell r="L1284">
            <v>0</v>
          </cell>
        </row>
        <row r="1285">
          <cell r="L1285">
            <v>140000</v>
          </cell>
        </row>
        <row r="1286">
          <cell r="L1286">
            <v>0</v>
          </cell>
        </row>
        <row r="1287">
          <cell r="L1287">
            <v>176000000</v>
          </cell>
        </row>
        <row r="1288">
          <cell r="L1288">
            <v>0</v>
          </cell>
        </row>
        <row r="1289">
          <cell r="L1289">
            <v>800000000</v>
          </cell>
        </row>
        <row r="1290">
          <cell r="L1290">
            <v>0</v>
          </cell>
        </row>
        <row r="1291">
          <cell r="L1291">
            <v>10000</v>
          </cell>
        </row>
        <row r="1292">
          <cell r="L1292">
            <v>0</v>
          </cell>
        </row>
        <row r="1293">
          <cell r="L1293">
            <v>1000</v>
          </cell>
        </row>
        <row r="1294">
          <cell r="L1294">
            <v>0</v>
          </cell>
        </row>
        <row r="1295">
          <cell r="L1295">
            <v>45284580</v>
          </cell>
        </row>
        <row r="1296">
          <cell r="L1296">
            <v>0</v>
          </cell>
        </row>
        <row r="1297">
          <cell r="L1297">
            <v>9262755</v>
          </cell>
        </row>
        <row r="1298">
          <cell r="L1298">
            <v>0</v>
          </cell>
        </row>
        <row r="1299">
          <cell r="L1299">
            <v>4116780</v>
          </cell>
        </row>
        <row r="1300">
          <cell r="L1300">
            <v>0</v>
          </cell>
        </row>
        <row r="1301">
          <cell r="L1301">
            <v>115000</v>
          </cell>
        </row>
        <row r="1302">
          <cell r="L1302">
            <v>0</v>
          </cell>
        </row>
        <row r="1303">
          <cell r="L1303">
            <v>360000</v>
          </cell>
        </row>
        <row r="1304">
          <cell r="L1304">
            <v>0</v>
          </cell>
        </row>
        <row r="1305">
          <cell r="L1305">
            <v>310000</v>
          </cell>
        </row>
        <row r="1306">
          <cell r="L1306">
            <v>0</v>
          </cell>
        </row>
        <row r="1307">
          <cell r="L1307">
            <v>690000</v>
          </cell>
        </row>
        <row r="1308">
          <cell r="L1308">
            <v>0</v>
          </cell>
        </row>
        <row r="1309">
          <cell r="L1309">
            <v>69000</v>
          </cell>
        </row>
        <row r="1310">
          <cell r="L1310">
            <v>0</v>
          </cell>
        </row>
        <row r="1311">
          <cell r="L1311">
            <v>1000000</v>
          </cell>
        </row>
        <row r="1312">
          <cell r="L1312">
            <v>0</v>
          </cell>
        </row>
        <row r="1313">
          <cell r="L1313">
            <v>6955000</v>
          </cell>
        </row>
        <row r="1314">
          <cell r="L1314">
            <v>0</v>
          </cell>
        </row>
        <row r="1315">
          <cell r="L1315">
            <v>695500</v>
          </cell>
        </row>
        <row r="1316">
          <cell r="L1316">
            <v>0</v>
          </cell>
        </row>
        <row r="1317">
          <cell r="L1317">
            <v>100000000</v>
          </cell>
        </row>
        <row r="1318">
          <cell r="L1318">
            <v>0</v>
          </cell>
        </row>
        <row r="1319">
          <cell r="L1319">
            <v>15000</v>
          </cell>
        </row>
        <row r="1320">
          <cell r="L1320">
            <v>0</v>
          </cell>
        </row>
        <row r="1321">
          <cell r="L1321">
            <v>1500</v>
          </cell>
        </row>
        <row r="1322">
          <cell r="L1322">
            <v>0</v>
          </cell>
        </row>
        <row r="1323">
          <cell r="L1323">
            <v>6040607</v>
          </cell>
        </row>
        <row r="1324">
          <cell r="L1324">
            <v>0</v>
          </cell>
        </row>
        <row r="1325">
          <cell r="L1325">
            <v>60406073</v>
          </cell>
        </row>
        <row r="1326">
          <cell r="L1326">
            <v>0</v>
          </cell>
        </row>
        <row r="1327">
          <cell r="L1327">
            <v>26202000</v>
          </cell>
        </row>
        <row r="1328">
          <cell r="L1328">
            <v>0</v>
          </cell>
        </row>
        <row r="1329">
          <cell r="L1329">
            <v>7590000</v>
          </cell>
        </row>
        <row r="1330">
          <cell r="L1330">
            <v>0</v>
          </cell>
        </row>
        <row r="1331">
          <cell r="L1331">
            <v>1000000</v>
          </cell>
        </row>
        <row r="1332">
          <cell r="L1332">
            <v>0</v>
          </cell>
        </row>
        <row r="1333">
          <cell r="L1333">
            <v>16691429</v>
          </cell>
        </row>
        <row r="1334">
          <cell r="L1334">
            <v>0</v>
          </cell>
        </row>
        <row r="1335">
          <cell r="L1335">
            <v>13100000</v>
          </cell>
        </row>
        <row r="1336">
          <cell r="L1336">
            <v>0</v>
          </cell>
        </row>
        <row r="1337">
          <cell r="L1337">
            <v>9517850</v>
          </cell>
        </row>
        <row r="1338">
          <cell r="L1338">
            <v>0</v>
          </cell>
        </row>
        <row r="1339">
          <cell r="L1339">
            <v>15675000</v>
          </cell>
        </row>
        <row r="1340">
          <cell r="L1340">
            <v>0</v>
          </cell>
        </row>
        <row r="1341">
          <cell r="L1341">
            <v>18000000</v>
          </cell>
        </row>
        <row r="1342">
          <cell r="L1342">
            <v>0</v>
          </cell>
        </row>
        <row r="1343">
          <cell r="L1343">
            <v>8636000</v>
          </cell>
        </row>
        <row r="1344">
          <cell r="L1344">
            <v>0</v>
          </cell>
        </row>
        <row r="1345">
          <cell r="L1345">
            <v>1800000</v>
          </cell>
        </row>
        <row r="1346">
          <cell r="L1346">
            <v>0</v>
          </cell>
        </row>
        <row r="1347">
          <cell r="L1347">
            <v>5820000</v>
          </cell>
        </row>
        <row r="1348">
          <cell r="L1348">
            <v>0</v>
          </cell>
        </row>
        <row r="1349">
          <cell r="L1349">
            <v>4810000</v>
          </cell>
        </row>
        <row r="1350">
          <cell r="L1350">
            <v>0</v>
          </cell>
        </row>
        <row r="1351">
          <cell r="L1351">
            <v>582000</v>
          </cell>
        </row>
        <row r="1352">
          <cell r="L1352">
            <v>0</v>
          </cell>
        </row>
        <row r="1353">
          <cell r="L1353">
            <v>460804</v>
          </cell>
        </row>
        <row r="1354">
          <cell r="L1354">
            <v>0</v>
          </cell>
        </row>
        <row r="1355">
          <cell r="L1355">
            <v>67739698</v>
          </cell>
        </row>
        <row r="1356">
          <cell r="L1356">
            <v>0</v>
          </cell>
        </row>
        <row r="1357">
          <cell r="L1357">
            <v>5000000000</v>
          </cell>
        </row>
        <row r="1358">
          <cell r="L1358">
            <v>0</v>
          </cell>
        </row>
        <row r="1359">
          <cell r="L1359">
            <v>308000</v>
          </cell>
        </row>
        <row r="1360">
          <cell r="L1360">
            <v>0</v>
          </cell>
        </row>
        <row r="1361">
          <cell r="L1361">
            <v>140000</v>
          </cell>
        </row>
        <row r="1362">
          <cell r="L1362">
            <v>0</v>
          </cell>
        </row>
        <row r="1363">
          <cell r="L1363">
            <v>220000</v>
          </cell>
        </row>
        <row r="1364">
          <cell r="L1364">
            <v>0</v>
          </cell>
        </row>
        <row r="1365">
          <cell r="L1365">
            <v>22000</v>
          </cell>
        </row>
        <row r="1366">
          <cell r="L1366">
            <v>0</v>
          </cell>
        </row>
        <row r="1367">
          <cell r="L1367">
            <v>945455</v>
          </cell>
        </row>
        <row r="1368">
          <cell r="L1368">
            <v>0</v>
          </cell>
        </row>
        <row r="1369">
          <cell r="L1369">
            <v>94545</v>
          </cell>
        </row>
        <row r="1370">
          <cell r="L1370">
            <v>0</v>
          </cell>
        </row>
        <row r="1371">
          <cell r="L1371">
            <v>100000</v>
          </cell>
        </row>
        <row r="1372">
          <cell r="L1372">
            <v>0</v>
          </cell>
        </row>
        <row r="1373">
          <cell r="L1373">
            <v>19965000</v>
          </cell>
        </row>
        <row r="1374">
          <cell r="L1374">
            <v>0</v>
          </cell>
        </row>
        <row r="1375">
          <cell r="L1375">
            <v>200000000</v>
          </cell>
        </row>
        <row r="1376">
          <cell r="L1376">
            <v>0</v>
          </cell>
        </row>
        <row r="1377">
          <cell r="L1377">
            <v>1800000</v>
          </cell>
        </row>
        <row r="1378">
          <cell r="L1378">
            <v>0</v>
          </cell>
        </row>
        <row r="1379">
          <cell r="L1379">
            <v>10197000</v>
          </cell>
        </row>
        <row r="1380">
          <cell r="L1380">
            <v>0</v>
          </cell>
        </row>
        <row r="1381">
          <cell r="L1381">
            <v>200000000</v>
          </cell>
        </row>
        <row r="1382">
          <cell r="L1382">
            <v>0</v>
          </cell>
        </row>
        <row r="1383">
          <cell r="L1383">
            <v>200000000</v>
          </cell>
        </row>
        <row r="1384">
          <cell r="L1384">
            <v>0</v>
          </cell>
        </row>
        <row r="1385">
          <cell r="L1385">
            <v>18150000</v>
          </cell>
        </row>
        <row r="1386">
          <cell r="L1386">
            <v>0</v>
          </cell>
        </row>
        <row r="1387">
          <cell r="L1387">
            <v>14450445</v>
          </cell>
        </row>
        <row r="1388">
          <cell r="L1388">
            <v>0</v>
          </cell>
        </row>
        <row r="1389">
          <cell r="L1389">
            <v>1815000</v>
          </cell>
        </row>
        <row r="1390">
          <cell r="L1390">
            <v>0</v>
          </cell>
        </row>
        <row r="1391">
          <cell r="L1391">
            <v>1168028</v>
          </cell>
        </row>
        <row r="1392">
          <cell r="L1392">
            <v>0</v>
          </cell>
        </row>
        <row r="1393">
          <cell r="L1393">
            <v>19956200</v>
          </cell>
        </row>
        <row r="1394">
          <cell r="L1394">
            <v>0</v>
          </cell>
        </row>
        <row r="1395">
          <cell r="L1395">
            <v>1000000</v>
          </cell>
        </row>
        <row r="1396">
          <cell r="L1396">
            <v>0</v>
          </cell>
        </row>
        <row r="1397">
          <cell r="L1397">
            <v>18142000</v>
          </cell>
        </row>
        <row r="1398">
          <cell r="L1398">
            <v>0</v>
          </cell>
        </row>
        <row r="1399">
          <cell r="L1399">
            <v>14135455</v>
          </cell>
        </row>
        <row r="1400">
          <cell r="L1400">
            <v>0</v>
          </cell>
        </row>
        <row r="1401">
          <cell r="L1401">
            <v>1814200</v>
          </cell>
        </row>
        <row r="1402">
          <cell r="L1402">
            <v>0</v>
          </cell>
        </row>
        <row r="1403">
          <cell r="L1403">
            <v>130000</v>
          </cell>
        </row>
        <row r="1404">
          <cell r="L1404">
            <v>0</v>
          </cell>
        </row>
        <row r="1405">
          <cell r="L1405">
            <v>340000</v>
          </cell>
        </row>
        <row r="1406">
          <cell r="L1406">
            <v>0</v>
          </cell>
        </row>
        <row r="1407">
          <cell r="L1407">
            <v>130000</v>
          </cell>
        </row>
        <row r="1408">
          <cell r="L1408">
            <v>0</v>
          </cell>
        </row>
        <row r="1409">
          <cell r="L1409">
            <v>9416000</v>
          </cell>
        </row>
        <row r="1410">
          <cell r="L1410">
            <v>0</v>
          </cell>
        </row>
        <row r="1411">
          <cell r="L1411">
            <v>1032000</v>
          </cell>
        </row>
        <row r="1412">
          <cell r="L1412">
            <v>0</v>
          </cell>
        </row>
        <row r="1413">
          <cell r="L1413">
            <v>13250000</v>
          </cell>
        </row>
        <row r="1414">
          <cell r="L1414">
            <v>0</v>
          </cell>
        </row>
        <row r="1415">
          <cell r="L1415">
            <v>1325000</v>
          </cell>
        </row>
        <row r="1416">
          <cell r="L1416">
            <v>0</v>
          </cell>
        </row>
        <row r="1417">
          <cell r="L1417">
            <v>16233206</v>
          </cell>
        </row>
        <row r="1418">
          <cell r="L1418">
            <v>0</v>
          </cell>
        </row>
        <row r="1419">
          <cell r="L1419">
            <v>1623321</v>
          </cell>
        </row>
        <row r="1420">
          <cell r="L1420">
            <v>0</v>
          </cell>
        </row>
        <row r="1421">
          <cell r="L1421">
            <v>200000000</v>
          </cell>
        </row>
        <row r="1422">
          <cell r="L1422">
            <v>0</v>
          </cell>
        </row>
        <row r="1423">
          <cell r="L1423">
            <v>30000</v>
          </cell>
        </row>
        <row r="1424">
          <cell r="L1424">
            <v>0</v>
          </cell>
        </row>
        <row r="1425">
          <cell r="L1425">
            <v>3000</v>
          </cell>
        </row>
        <row r="1426">
          <cell r="L1426">
            <v>0</v>
          </cell>
        </row>
        <row r="1427">
          <cell r="L1427">
            <v>2900000</v>
          </cell>
        </row>
        <row r="1428">
          <cell r="L1428">
            <v>0</v>
          </cell>
        </row>
        <row r="1429">
          <cell r="L1429">
            <v>10000</v>
          </cell>
        </row>
        <row r="1430">
          <cell r="L1430">
            <v>0</v>
          </cell>
        </row>
        <row r="1431">
          <cell r="L1431">
            <v>1000</v>
          </cell>
        </row>
        <row r="1432">
          <cell r="L1432">
            <v>0</v>
          </cell>
        </row>
        <row r="1433">
          <cell r="L1433">
            <v>10000</v>
          </cell>
        </row>
        <row r="1434">
          <cell r="L1434">
            <v>0</v>
          </cell>
        </row>
        <row r="1435">
          <cell r="L1435">
            <v>1000</v>
          </cell>
        </row>
        <row r="1436">
          <cell r="L1436">
            <v>0</v>
          </cell>
        </row>
        <row r="1437">
          <cell r="L1437">
            <v>1134545</v>
          </cell>
        </row>
        <row r="1438">
          <cell r="L1438">
            <v>0</v>
          </cell>
        </row>
        <row r="1439">
          <cell r="L1439">
            <v>113455</v>
          </cell>
        </row>
        <row r="1440">
          <cell r="L1440">
            <v>0</v>
          </cell>
        </row>
        <row r="1441">
          <cell r="L1441">
            <v>567273</v>
          </cell>
        </row>
        <row r="1442">
          <cell r="L1442">
            <v>0</v>
          </cell>
        </row>
        <row r="1443">
          <cell r="L1443">
            <v>56727</v>
          </cell>
        </row>
        <row r="1444">
          <cell r="L1444">
            <v>0</v>
          </cell>
        </row>
        <row r="1445">
          <cell r="L1445">
            <v>110000</v>
          </cell>
        </row>
        <row r="1446">
          <cell r="L1446">
            <v>0</v>
          </cell>
        </row>
        <row r="1447">
          <cell r="L1447">
            <v>50000</v>
          </cell>
        </row>
        <row r="1448">
          <cell r="L1448">
            <v>0</v>
          </cell>
        </row>
        <row r="1449">
          <cell r="L1449">
            <v>19340750</v>
          </cell>
        </row>
        <row r="1450">
          <cell r="L1450">
            <v>0</v>
          </cell>
        </row>
        <row r="1451">
          <cell r="L1451">
            <v>550000</v>
          </cell>
        </row>
        <row r="1452">
          <cell r="L1452">
            <v>0</v>
          </cell>
        </row>
        <row r="1453">
          <cell r="L1453">
            <v>78553</v>
          </cell>
        </row>
        <row r="1454">
          <cell r="L1454">
            <v>0</v>
          </cell>
        </row>
        <row r="1455">
          <cell r="L1455">
            <v>52053</v>
          </cell>
        </row>
        <row r="1456">
          <cell r="L1456">
            <v>0</v>
          </cell>
        </row>
        <row r="1457">
          <cell r="L1457">
            <v>672853</v>
          </cell>
        </row>
        <row r="1458">
          <cell r="L1458">
            <v>0</v>
          </cell>
        </row>
        <row r="1459">
          <cell r="L1459">
            <v>55000</v>
          </cell>
        </row>
        <row r="1460">
          <cell r="L1460">
            <v>0</v>
          </cell>
        </row>
        <row r="1461">
          <cell r="L1461">
            <v>7856</v>
          </cell>
        </row>
        <row r="1462">
          <cell r="L1462">
            <v>0</v>
          </cell>
        </row>
        <row r="1463">
          <cell r="L1463">
            <v>5206</v>
          </cell>
        </row>
        <row r="1464">
          <cell r="L1464">
            <v>0</v>
          </cell>
        </row>
        <row r="1465">
          <cell r="L1465">
            <v>67286</v>
          </cell>
        </row>
        <row r="1466">
          <cell r="L1466">
            <v>0</v>
          </cell>
        </row>
        <row r="1467">
          <cell r="L1467">
            <v>298137</v>
          </cell>
        </row>
        <row r="1468">
          <cell r="L1468">
            <v>0</v>
          </cell>
        </row>
        <row r="1469">
          <cell r="L1469">
            <v>243870</v>
          </cell>
        </row>
        <row r="1470">
          <cell r="L1470">
            <v>0</v>
          </cell>
        </row>
        <row r="1471">
          <cell r="L1471">
            <v>24387</v>
          </cell>
        </row>
        <row r="1472">
          <cell r="L1472">
            <v>0</v>
          </cell>
        </row>
        <row r="1473">
          <cell r="L1473">
            <v>3300</v>
          </cell>
        </row>
        <row r="1474">
          <cell r="L1474">
            <v>0</v>
          </cell>
        </row>
        <row r="1475">
          <cell r="L1475">
            <v>17582500</v>
          </cell>
        </row>
        <row r="1476">
          <cell r="L1476">
            <v>0</v>
          </cell>
        </row>
        <row r="1477">
          <cell r="L1477">
            <v>13717914</v>
          </cell>
        </row>
        <row r="1478">
          <cell r="L1478">
            <v>0</v>
          </cell>
        </row>
        <row r="1479">
          <cell r="L1479">
            <v>1758250</v>
          </cell>
        </row>
        <row r="1480">
          <cell r="L1480">
            <v>0</v>
          </cell>
        </row>
        <row r="1481">
          <cell r="L1481">
            <v>19998000</v>
          </cell>
        </row>
        <row r="1482">
          <cell r="L1482">
            <v>0</v>
          </cell>
        </row>
        <row r="1483">
          <cell r="L1483">
            <v>501773</v>
          </cell>
        </row>
        <row r="1484">
          <cell r="L1484">
            <v>0</v>
          </cell>
        </row>
        <row r="1485">
          <cell r="L1485">
            <v>4400248</v>
          </cell>
        </row>
        <row r="1486">
          <cell r="L1486">
            <v>0</v>
          </cell>
        </row>
        <row r="1487">
          <cell r="L1487">
            <v>137057</v>
          </cell>
        </row>
        <row r="1488">
          <cell r="L1488">
            <v>0</v>
          </cell>
        </row>
        <row r="1489">
          <cell r="L1489">
            <v>18180000</v>
          </cell>
        </row>
        <row r="1490">
          <cell r="L1490">
            <v>0</v>
          </cell>
        </row>
        <row r="1491">
          <cell r="L1491">
            <v>11301472</v>
          </cell>
        </row>
        <row r="1492">
          <cell r="L1492">
            <v>0</v>
          </cell>
        </row>
        <row r="1493">
          <cell r="L1493">
            <v>1818000</v>
          </cell>
        </row>
        <row r="1494">
          <cell r="L1494">
            <v>0</v>
          </cell>
        </row>
        <row r="1495">
          <cell r="L1495">
            <v>19740050</v>
          </cell>
        </row>
        <row r="1496">
          <cell r="L1496">
            <v>0</v>
          </cell>
        </row>
        <row r="1497">
          <cell r="L1497">
            <v>72727</v>
          </cell>
        </row>
        <row r="1498">
          <cell r="L1498">
            <v>0</v>
          </cell>
        </row>
        <row r="1499">
          <cell r="L1499">
            <v>96364</v>
          </cell>
        </row>
        <row r="1500">
          <cell r="L1500">
            <v>0</v>
          </cell>
        </row>
        <row r="1501">
          <cell r="L1501">
            <v>7273</v>
          </cell>
        </row>
        <row r="1502">
          <cell r="L1502">
            <v>0</v>
          </cell>
        </row>
        <row r="1503">
          <cell r="L1503">
            <v>9636</v>
          </cell>
        </row>
        <row r="1504">
          <cell r="L1504">
            <v>0</v>
          </cell>
        </row>
        <row r="1505">
          <cell r="L1505">
            <v>839476982</v>
          </cell>
        </row>
        <row r="1506">
          <cell r="L1506">
            <v>0</v>
          </cell>
        </row>
        <row r="1507">
          <cell r="L1507">
            <v>419738</v>
          </cell>
        </row>
        <row r="1508">
          <cell r="L1508">
            <v>0</v>
          </cell>
        </row>
        <row r="1509">
          <cell r="L1509">
            <v>41974</v>
          </cell>
        </row>
        <row r="1510">
          <cell r="L1510">
            <v>0</v>
          </cell>
        </row>
        <row r="1511">
          <cell r="L1511">
            <v>200000</v>
          </cell>
        </row>
        <row r="1512">
          <cell r="L1512">
            <v>0</v>
          </cell>
        </row>
        <row r="1513">
          <cell r="L1513">
            <v>17945500</v>
          </cell>
        </row>
        <row r="1514">
          <cell r="L1514">
            <v>0</v>
          </cell>
        </row>
        <row r="1515">
          <cell r="L1515">
            <v>13996750</v>
          </cell>
        </row>
        <row r="1516">
          <cell r="L1516">
            <v>0</v>
          </cell>
        </row>
        <row r="1517">
          <cell r="L1517">
            <v>1794550</v>
          </cell>
        </row>
        <row r="1518">
          <cell r="L1518">
            <v>0</v>
          </cell>
        </row>
        <row r="1519">
          <cell r="L1519">
            <v>195103759</v>
          </cell>
        </row>
        <row r="1520">
          <cell r="L1520">
            <v>0</v>
          </cell>
        </row>
        <row r="1521">
          <cell r="L1521">
            <v>19510376</v>
          </cell>
        </row>
        <row r="1522">
          <cell r="L1522">
            <v>0</v>
          </cell>
        </row>
        <row r="1523">
          <cell r="L1523">
            <v>461334</v>
          </cell>
        </row>
        <row r="1524">
          <cell r="L1524">
            <v>0</v>
          </cell>
        </row>
        <row r="1525">
          <cell r="L1525">
            <v>1420000000</v>
          </cell>
        </row>
        <row r="1526">
          <cell r="L1526">
            <v>0</v>
          </cell>
        </row>
        <row r="1527">
          <cell r="L1527">
            <v>600000000</v>
          </cell>
        </row>
        <row r="1528">
          <cell r="L1528">
            <v>0</v>
          </cell>
        </row>
        <row r="1529">
          <cell r="L1529">
            <v>910000</v>
          </cell>
        </row>
        <row r="1530">
          <cell r="L1530">
            <v>0</v>
          </cell>
        </row>
        <row r="1531">
          <cell r="L1531">
            <v>8542000</v>
          </cell>
        </row>
        <row r="1532">
          <cell r="L1532">
            <v>0</v>
          </cell>
        </row>
        <row r="1533">
          <cell r="L1533">
            <v>1199</v>
          </cell>
        </row>
        <row r="1534">
          <cell r="L1534">
            <v>0</v>
          </cell>
        </row>
        <row r="1535">
          <cell r="L1535">
            <v>3809091</v>
          </cell>
        </row>
        <row r="1536">
          <cell r="L1536">
            <v>0</v>
          </cell>
        </row>
        <row r="1537">
          <cell r="L1537">
            <v>380909</v>
          </cell>
        </row>
        <row r="1538">
          <cell r="L1538">
            <v>0</v>
          </cell>
        </row>
        <row r="1539">
          <cell r="L1539">
            <v>30380</v>
          </cell>
        </row>
        <row r="1540">
          <cell r="L1540">
            <v>0</v>
          </cell>
        </row>
        <row r="1541">
          <cell r="L1541">
            <v>3349500</v>
          </cell>
        </row>
        <row r="1542">
          <cell r="L1542">
            <v>0</v>
          </cell>
        </row>
        <row r="1543">
          <cell r="L1543">
            <v>500000</v>
          </cell>
        </row>
        <row r="1544">
          <cell r="L1544">
            <v>0</v>
          </cell>
        </row>
        <row r="1545">
          <cell r="L1545">
            <v>2698</v>
          </cell>
        </row>
        <row r="1546">
          <cell r="L1546">
            <v>0</v>
          </cell>
        </row>
        <row r="1547">
          <cell r="L1547">
            <v>89742800</v>
          </cell>
        </row>
        <row r="1548">
          <cell r="L1548">
            <v>0</v>
          </cell>
        </row>
        <row r="1549">
          <cell r="L1549">
            <v>10000</v>
          </cell>
        </row>
        <row r="1550">
          <cell r="L1550">
            <v>0</v>
          </cell>
        </row>
        <row r="1551">
          <cell r="L1551">
            <v>1000</v>
          </cell>
        </row>
        <row r="1552">
          <cell r="L1552">
            <v>0</v>
          </cell>
        </row>
        <row r="1553">
          <cell r="L1553">
            <v>83833636</v>
          </cell>
        </row>
        <row r="1554">
          <cell r="L1554">
            <v>0</v>
          </cell>
        </row>
        <row r="1555">
          <cell r="L1555">
            <v>8383364</v>
          </cell>
        </row>
        <row r="1556">
          <cell r="L1556">
            <v>0</v>
          </cell>
        </row>
        <row r="1557">
          <cell r="L1557">
            <v>-1</v>
          </cell>
        </row>
        <row r="1558">
          <cell r="L1558">
            <v>0</v>
          </cell>
        </row>
        <row r="1559">
          <cell r="L1559">
            <v>6111000</v>
          </cell>
        </row>
        <row r="1560">
          <cell r="L1560">
            <v>0</v>
          </cell>
        </row>
        <row r="1561">
          <cell r="L1561">
            <v>212708901</v>
          </cell>
        </row>
        <row r="1562">
          <cell r="L1562">
            <v>0</v>
          </cell>
        </row>
        <row r="1563">
          <cell r="L1563">
            <v>542500</v>
          </cell>
        </row>
        <row r="1564">
          <cell r="L1564">
            <v>0</v>
          </cell>
        </row>
        <row r="1565">
          <cell r="L1565">
            <v>4936667</v>
          </cell>
        </row>
        <row r="1566">
          <cell r="L1566">
            <v>0</v>
          </cell>
        </row>
        <row r="1567">
          <cell r="L1567">
            <v>158990727</v>
          </cell>
        </row>
        <row r="1568">
          <cell r="L1568">
            <v>0</v>
          </cell>
        </row>
        <row r="1569">
          <cell r="L1569">
            <v>118000</v>
          </cell>
        </row>
        <row r="1570">
          <cell r="L1570">
            <v>0</v>
          </cell>
        </row>
        <row r="1571">
          <cell r="L1571">
            <v>1177560</v>
          </cell>
        </row>
        <row r="1572">
          <cell r="L1572">
            <v>0</v>
          </cell>
        </row>
        <row r="1573">
          <cell r="L1573">
            <v>416667</v>
          </cell>
        </row>
        <row r="1574">
          <cell r="L1574">
            <v>0</v>
          </cell>
        </row>
        <row r="1575">
          <cell r="L1575">
            <v>2794020</v>
          </cell>
        </row>
        <row r="1576">
          <cell r="L1576">
            <v>0</v>
          </cell>
        </row>
        <row r="1577">
          <cell r="L1577">
            <v>770075</v>
          </cell>
        </row>
        <row r="1578">
          <cell r="L1578">
            <v>0</v>
          </cell>
        </row>
        <row r="1579">
          <cell r="L1579">
            <v>1240067</v>
          </cell>
        </row>
        <row r="1580">
          <cell r="L1580">
            <v>0</v>
          </cell>
        </row>
        <row r="1581">
          <cell r="L1581">
            <v>250000</v>
          </cell>
        </row>
        <row r="1582">
          <cell r="L1582">
            <v>0</v>
          </cell>
        </row>
        <row r="1583">
          <cell r="L1583">
            <v>1445455</v>
          </cell>
        </row>
        <row r="1584">
          <cell r="L1584">
            <v>0</v>
          </cell>
        </row>
        <row r="1585">
          <cell r="L1585">
            <v>1296554</v>
          </cell>
        </row>
        <row r="1586">
          <cell r="L1586">
            <v>0</v>
          </cell>
        </row>
        <row r="1587">
          <cell r="L1587">
            <v>851199</v>
          </cell>
        </row>
        <row r="1588">
          <cell r="L1588">
            <v>0</v>
          </cell>
        </row>
        <row r="1589">
          <cell r="L1589">
            <v>491450</v>
          </cell>
        </row>
        <row r="1590">
          <cell r="L1590">
            <v>0</v>
          </cell>
        </row>
        <row r="1591">
          <cell r="L1591">
            <v>74642019</v>
          </cell>
        </row>
        <row r="1592">
          <cell r="L1592">
            <v>0</v>
          </cell>
        </row>
        <row r="1593">
          <cell r="L1593">
            <v>1060308</v>
          </cell>
        </row>
        <row r="1594">
          <cell r="L1594">
            <v>0</v>
          </cell>
        </row>
        <row r="1595">
          <cell r="L1595">
            <v>847841</v>
          </cell>
        </row>
        <row r="1596">
          <cell r="L1596">
            <v>0</v>
          </cell>
        </row>
        <row r="1597">
          <cell r="L1597">
            <v>12010508</v>
          </cell>
        </row>
        <row r="1598">
          <cell r="L1598">
            <v>0</v>
          </cell>
        </row>
        <row r="1599">
          <cell r="L1599">
            <v>8821488</v>
          </cell>
        </row>
        <row r="1600">
          <cell r="L1600">
            <v>0</v>
          </cell>
        </row>
        <row r="1601">
          <cell r="L1601">
            <v>13197925</v>
          </cell>
        </row>
        <row r="1602">
          <cell r="L1602">
            <v>0</v>
          </cell>
        </row>
        <row r="1603">
          <cell r="L1603">
            <v>2525533</v>
          </cell>
        </row>
        <row r="1604">
          <cell r="L1604">
            <v>0</v>
          </cell>
        </row>
        <row r="1605">
          <cell r="L1605">
            <v>2911890</v>
          </cell>
        </row>
        <row r="1606">
          <cell r="L1606">
            <v>0</v>
          </cell>
        </row>
        <row r="1607">
          <cell r="L1607">
            <v>10393182</v>
          </cell>
        </row>
        <row r="1608">
          <cell r="L1608">
            <v>0</v>
          </cell>
        </row>
        <row r="1609">
          <cell r="L1609">
            <v>1148925</v>
          </cell>
        </row>
        <row r="1610">
          <cell r="L1610">
            <v>0</v>
          </cell>
        </row>
        <row r="1611">
          <cell r="L1611">
            <v>8333333</v>
          </cell>
        </row>
        <row r="1612">
          <cell r="L1612">
            <v>0</v>
          </cell>
        </row>
        <row r="1613">
          <cell r="L1613">
            <v>6394003</v>
          </cell>
        </row>
        <row r="1614">
          <cell r="L1614">
            <v>0</v>
          </cell>
        </row>
        <row r="1615">
          <cell r="L1615">
            <v>26356161</v>
          </cell>
        </row>
        <row r="1616">
          <cell r="L1616">
            <v>0</v>
          </cell>
        </row>
        <row r="1617">
          <cell r="L1617">
            <v>8614462</v>
          </cell>
        </row>
        <row r="1618">
          <cell r="L1618">
            <v>0</v>
          </cell>
        </row>
        <row r="1619">
          <cell r="L1619">
            <v>485697</v>
          </cell>
        </row>
        <row r="1620">
          <cell r="L1620">
            <v>0</v>
          </cell>
        </row>
        <row r="1621">
          <cell r="L1621">
            <v>8598222</v>
          </cell>
        </row>
        <row r="1622">
          <cell r="L1622">
            <v>0</v>
          </cell>
        </row>
        <row r="1623">
          <cell r="L1623">
            <v>83261667</v>
          </cell>
        </row>
        <row r="1624">
          <cell r="L1624">
            <v>0</v>
          </cell>
        </row>
        <row r="1625">
          <cell r="L1625">
            <v>11323200</v>
          </cell>
        </row>
        <row r="1626">
          <cell r="L1626">
            <v>0</v>
          </cell>
        </row>
        <row r="1627">
          <cell r="L1627">
            <v>1445455</v>
          </cell>
        </row>
        <row r="1628">
          <cell r="L1628">
            <v>0</v>
          </cell>
        </row>
        <row r="1629">
          <cell r="L1629">
            <v>2000000</v>
          </cell>
        </row>
        <row r="1630">
          <cell r="L1630">
            <v>0</v>
          </cell>
        </row>
        <row r="1631">
          <cell r="L1631">
            <v>2000000</v>
          </cell>
        </row>
        <row r="1632">
          <cell r="L1632">
            <v>0</v>
          </cell>
        </row>
        <row r="1633">
          <cell r="L1633">
            <v>2000000</v>
          </cell>
        </row>
        <row r="1634">
          <cell r="L1634">
            <v>0</v>
          </cell>
        </row>
        <row r="1635">
          <cell r="L1635">
            <v>2000000</v>
          </cell>
        </row>
        <row r="1636">
          <cell r="L1636">
            <v>0</v>
          </cell>
        </row>
        <row r="1637">
          <cell r="L1637">
            <v>1000000</v>
          </cell>
        </row>
        <row r="1638">
          <cell r="L1638">
            <v>0</v>
          </cell>
        </row>
        <row r="1639">
          <cell r="L1639">
            <v>1000000</v>
          </cell>
        </row>
        <row r="1640">
          <cell r="L1640">
            <v>0</v>
          </cell>
        </row>
        <row r="1641">
          <cell r="L1641">
            <v>25000000</v>
          </cell>
        </row>
        <row r="1642">
          <cell r="L1642">
            <v>0</v>
          </cell>
        </row>
        <row r="1643">
          <cell r="L1643">
            <v>27560000</v>
          </cell>
        </row>
        <row r="1644">
          <cell r="L1644">
            <v>0</v>
          </cell>
        </row>
        <row r="1645">
          <cell r="L1645">
            <v>6040607</v>
          </cell>
        </row>
        <row r="1646">
          <cell r="L1646">
            <v>0</v>
          </cell>
        </row>
        <row r="1647">
          <cell r="L1647">
            <v>83261667</v>
          </cell>
        </row>
        <row r="1648">
          <cell r="L1648">
            <v>0</v>
          </cell>
        </row>
        <row r="1649">
          <cell r="L1649">
            <v>95440739</v>
          </cell>
        </row>
        <row r="1650">
          <cell r="L1650">
            <v>0</v>
          </cell>
        </row>
        <row r="1651">
          <cell r="L1651">
            <v>133633167</v>
          </cell>
        </row>
        <row r="1652">
          <cell r="L1652">
            <v>0</v>
          </cell>
        </row>
        <row r="1653">
          <cell r="L1653">
            <v>14515200</v>
          </cell>
        </row>
        <row r="1654">
          <cell r="L1654">
            <v>0</v>
          </cell>
        </row>
        <row r="1655">
          <cell r="L1655">
            <v>3110400</v>
          </cell>
        </row>
        <row r="1656">
          <cell r="L1656">
            <v>0</v>
          </cell>
        </row>
        <row r="1657">
          <cell r="L1657">
            <v>2073600</v>
          </cell>
        </row>
        <row r="1658">
          <cell r="L1658">
            <v>0</v>
          </cell>
        </row>
        <row r="1659">
          <cell r="L1659">
            <v>9166400</v>
          </cell>
        </row>
        <row r="1660">
          <cell r="L1660">
            <v>0</v>
          </cell>
        </row>
        <row r="1661">
          <cell r="L1661">
            <v>7901600</v>
          </cell>
        </row>
        <row r="1662">
          <cell r="L1662">
            <v>0</v>
          </cell>
        </row>
        <row r="1663">
          <cell r="L1663">
            <v>18183200</v>
          </cell>
        </row>
        <row r="1664">
          <cell r="L1664">
            <v>0</v>
          </cell>
        </row>
        <row r="1665">
          <cell r="L1665">
            <v>1617600</v>
          </cell>
        </row>
        <row r="1666">
          <cell r="L1666">
            <v>0</v>
          </cell>
        </row>
        <row r="1667">
          <cell r="L1667">
            <v>1394400</v>
          </cell>
        </row>
        <row r="1668">
          <cell r="L1668">
            <v>0</v>
          </cell>
        </row>
        <row r="1669">
          <cell r="L1669">
            <v>3208800</v>
          </cell>
        </row>
        <row r="1670">
          <cell r="L1670">
            <v>0</v>
          </cell>
        </row>
        <row r="1671">
          <cell r="L1671">
            <v>539200</v>
          </cell>
        </row>
        <row r="1672">
          <cell r="L1672">
            <v>0</v>
          </cell>
        </row>
        <row r="1673">
          <cell r="L1673">
            <v>464800</v>
          </cell>
        </row>
        <row r="1674">
          <cell r="L1674">
            <v>0</v>
          </cell>
        </row>
        <row r="1675">
          <cell r="L1675">
            <v>1069600</v>
          </cell>
        </row>
        <row r="1676">
          <cell r="L1676">
            <v>0</v>
          </cell>
        </row>
        <row r="1677">
          <cell r="L1677">
            <v>3379149</v>
          </cell>
        </row>
        <row r="1678">
          <cell r="L1678">
            <v>0</v>
          </cell>
        </row>
        <row r="1679">
          <cell r="L1679">
            <v>2601240</v>
          </cell>
        </row>
        <row r="1680">
          <cell r="L1680">
            <v>0</v>
          </cell>
        </row>
        <row r="1681">
          <cell r="L1681">
            <v>5694155</v>
          </cell>
        </row>
        <row r="1682">
          <cell r="L1682">
            <v>0</v>
          </cell>
        </row>
        <row r="1683">
          <cell r="L1683">
            <v>-14631084</v>
          </cell>
        </row>
        <row r="1684">
          <cell r="L1684">
            <v>0</v>
          </cell>
        </row>
        <row r="1685">
          <cell r="L1685">
            <v>175791818</v>
          </cell>
        </row>
        <row r="1686">
          <cell r="L1686">
            <v>0</v>
          </cell>
        </row>
        <row r="1687">
          <cell r="L1687">
            <v>1000000</v>
          </cell>
        </row>
        <row r="1688">
          <cell r="L1688">
            <v>0</v>
          </cell>
        </row>
        <row r="1689">
          <cell r="L1689">
            <v>220000</v>
          </cell>
        </row>
        <row r="1690">
          <cell r="L1690">
            <v>0</v>
          </cell>
        </row>
        <row r="1691">
          <cell r="L1691">
            <v>114000</v>
          </cell>
        </row>
        <row r="1692">
          <cell r="L1692">
            <v>0</v>
          </cell>
        </row>
        <row r="1693">
          <cell r="L1693">
            <v>440000</v>
          </cell>
        </row>
        <row r="1694">
          <cell r="L1694">
            <v>0</v>
          </cell>
        </row>
        <row r="1695">
          <cell r="L1695">
            <v>23065199</v>
          </cell>
        </row>
        <row r="1696">
          <cell r="L1696">
            <v>0</v>
          </cell>
        </row>
        <row r="1697">
          <cell r="L1697">
            <v>335228</v>
          </cell>
        </row>
        <row r="1698">
          <cell r="L1698">
            <v>0</v>
          </cell>
        </row>
        <row r="1699">
          <cell r="L1699">
            <v>27941</v>
          </cell>
        </row>
        <row r="1700">
          <cell r="L1700">
            <v>0</v>
          </cell>
        </row>
        <row r="1701">
          <cell r="L1701">
            <v>360000</v>
          </cell>
        </row>
        <row r="1702">
          <cell r="L1702">
            <v>0</v>
          </cell>
        </row>
        <row r="1703">
          <cell r="L1703">
            <v>195103759</v>
          </cell>
        </row>
        <row r="1704">
          <cell r="L1704">
            <v>0</v>
          </cell>
        </row>
        <row r="1705">
          <cell r="L1705">
            <v>1768000</v>
          </cell>
        </row>
        <row r="1706">
          <cell r="L1706">
            <v>0</v>
          </cell>
        </row>
        <row r="1707">
          <cell r="L1707">
            <v>-1</v>
          </cell>
        </row>
        <row r="1708">
          <cell r="L1708">
            <v>0</v>
          </cell>
        </row>
        <row r="1709">
          <cell r="L1709">
            <v>14430000</v>
          </cell>
        </row>
        <row r="1710">
          <cell r="L1710">
            <v>0</v>
          </cell>
        </row>
        <row r="1711">
          <cell r="L1711">
            <v>193494208</v>
          </cell>
        </row>
        <row r="1712">
          <cell r="L1712">
            <v>0</v>
          </cell>
        </row>
        <row r="1713">
          <cell r="L1713">
            <v>95440739</v>
          </cell>
        </row>
        <row r="1714">
          <cell r="L1714">
            <v>0</v>
          </cell>
        </row>
        <row r="1715">
          <cell r="L1715">
            <v>9760800</v>
          </cell>
        </row>
        <row r="1716">
          <cell r="L1716">
            <v>0</v>
          </cell>
        </row>
        <row r="1717">
          <cell r="L1717">
            <v>212708901</v>
          </cell>
        </row>
        <row r="1718">
          <cell r="L1718">
            <v>0</v>
          </cell>
        </row>
        <row r="1719">
          <cell r="L1719">
            <v>35400000</v>
          </cell>
        </row>
        <row r="1720">
          <cell r="L1720">
            <v>0</v>
          </cell>
        </row>
        <row r="1721">
          <cell r="L1721">
            <v>14804528</v>
          </cell>
        </row>
        <row r="1722">
          <cell r="L1722">
            <v>0</v>
          </cell>
        </row>
        <row r="1723">
          <cell r="L1723">
            <v>770075</v>
          </cell>
        </row>
        <row r="1724">
          <cell r="L1724">
            <v>0</v>
          </cell>
        </row>
        <row r="1725">
          <cell r="L1725">
            <v>3492121</v>
          </cell>
        </row>
        <row r="1726">
          <cell r="L1726">
            <v>0</v>
          </cell>
        </row>
        <row r="1727">
          <cell r="L1727">
            <v>30290112</v>
          </cell>
        </row>
        <row r="1728">
          <cell r="L1728">
            <v>0</v>
          </cell>
        </row>
        <row r="1729">
          <cell r="L1729">
            <v>31028155</v>
          </cell>
        </row>
        <row r="1730">
          <cell r="L1730">
            <v>0</v>
          </cell>
        </row>
        <row r="1731">
          <cell r="L1731">
            <v>158633167</v>
          </cell>
        </row>
        <row r="1732">
          <cell r="L1732">
            <v>0</v>
          </cell>
        </row>
        <row r="1733">
          <cell r="L1733">
            <v>22461600</v>
          </cell>
        </row>
        <row r="1734">
          <cell r="L1734">
            <v>0</v>
          </cell>
        </row>
        <row r="1735">
          <cell r="L1735">
            <v>1000000</v>
          </cell>
        </row>
        <row r="1736">
          <cell r="L1736">
            <v>0</v>
          </cell>
        </row>
        <row r="1737">
          <cell r="L1737">
            <v>5694155</v>
          </cell>
        </row>
        <row r="1738">
          <cell r="L1738">
            <v>0</v>
          </cell>
        </row>
        <row r="1739">
          <cell r="L1739">
            <v>158990727</v>
          </cell>
        </row>
        <row r="1740">
          <cell r="L1740">
            <v>0</v>
          </cell>
        </row>
        <row r="1741">
          <cell r="L1741">
            <v>851199</v>
          </cell>
        </row>
        <row r="1742">
          <cell r="L1742">
            <v>0</v>
          </cell>
        </row>
        <row r="1743">
          <cell r="L1743">
            <v>16601265</v>
          </cell>
        </row>
        <row r="1744">
          <cell r="L1744">
            <v>0</v>
          </cell>
        </row>
        <row r="1745">
          <cell r="L1745">
            <v>4265300</v>
          </cell>
        </row>
        <row r="1746">
          <cell r="L1746">
            <v>0</v>
          </cell>
        </row>
        <row r="1747">
          <cell r="L1747">
            <v>88739042</v>
          </cell>
        </row>
        <row r="1748">
          <cell r="L1748">
            <v>0</v>
          </cell>
        </row>
        <row r="1749">
          <cell r="L1749">
            <v>50448545</v>
          </cell>
        </row>
        <row r="1750">
          <cell r="L1750">
            <v>0</v>
          </cell>
        </row>
        <row r="1751">
          <cell r="L1751">
            <v>380000</v>
          </cell>
        </row>
        <row r="1752">
          <cell r="L1752">
            <v>0</v>
          </cell>
        </row>
        <row r="1753">
          <cell r="L1753">
            <v>1766586</v>
          </cell>
        </row>
        <row r="1754">
          <cell r="L1754">
            <v>0</v>
          </cell>
        </row>
        <row r="1755">
          <cell r="L1755">
            <v>15524015</v>
          </cell>
        </row>
        <row r="1756">
          <cell r="L1756">
            <v>0</v>
          </cell>
        </row>
        <row r="1757">
          <cell r="L1757">
            <v>5445818</v>
          </cell>
        </row>
        <row r="1758">
          <cell r="L1758">
            <v>0</v>
          </cell>
        </row>
        <row r="1759">
          <cell r="L1759">
            <v>290000</v>
          </cell>
        </row>
        <row r="1760">
          <cell r="L1760">
            <v>0</v>
          </cell>
        </row>
        <row r="1761">
          <cell r="L1761">
            <v>2025401</v>
          </cell>
        </row>
        <row r="1762">
          <cell r="L1762">
            <v>0</v>
          </cell>
        </row>
        <row r="1763">
          <cell r="L1763">
            <v>17750000</v>
          </cell>
        </row>
        <row r="1764">
          <cell r="L1764">
            <v>0</v>
          </cell>
        </row>
        <row r="1765">
          <cell r="L1765">
            <v>7339250</v>
          </cell>
        </row>
        <row r="1766">
          <cell r="L1766">
            <v>0</v>
          </cell>
        </row>
        <row r="1767">
          <cell r="L1767">
            <v>-60406073</v>
          </cell>
        </row>
        <row r="1768">
          <cell r="L1768">
            <v>0</v>
          </cell>
        </row>
        <row r="1769">
          <cell r="L1769">
            <v>33420000</v>
          </cell>
        </row>
        <row r="1770">
          <cell r="L1770">
            <v>0</v>
          </cell>
        </row>
        <row r="1771">
          <cell r="L1771">
            <v>242180000</v>
          </cell>
        </row>
        <row r="1772">
          <cell r="L1772">
            <v>0</v>
          </cell>
        </row>
        <row r="1773">
          <cell r="L1773">
            <v>109530490</v>
          </cell>
        </row>
        <row r="1774">
          <cell r="L1774">
            <v>0</v>
          </cell>
        </row>
        <row r="1775">
          <cell r="L1775">
            <v>875101291</v>
          </cell>
        </row>
        <row r="1776">
          <cell r="L1776">
            <v>0</v>
          </cell>
        </row>
        <row r="1777">
          <cell r="L1777">
            <v>60406073</v>
          </cell>
        </row>
        <row r="1778">
          <cell r="L1778">
            <v>0</v>
          </cell>
        </row>
        <row r="1779">
          <cell r="L1779">
            <v>6330000</v>
          </cell>
        </row>
        <row r="1780">
          <cell r="L1780">
            <v>0</v>
          </cell>
        </row>
        <row r="1781">
          <cell r="L1781">
            <v>90255800</v>
          </cell>
        </row>
        <row r="1782">
          <cell r="L1782">
            <v>0</v>
          </cell>
        </row>
        <row r="1783">
          <cell r="L1783">
            <v>5880960</v>
          </cell>
        </row>
        <row r="1784">
          <cell r="L1784">
            <v>0</v>
          </cell>
        </row>
        <row r="1785">
          <cell r="L1785">
            <v>8744065</v>
          </cell>
        </row>
        <row r="1786">
          <cell r="L1786">
            <v>0</v>
          </cell>
        </row>
        <row r="1787">
          <cell r="L1787">
            <v>588096</v>
          </cell>
        </row>
        <row r="1788">
          <cell r="L1788">
            <v>0</v>
          </cell>
        </row>
        <row r="1789">
          <cell r="L1789">
            <v>874407</v>
          </cell>
        </row>
        <row r="1790">
          <cell r="L1790">
            <v>0</v>
          </cell>
        </row>
        <row r="1791">
          <cell r="L1791">
            <v>105000</v>
          </cell>
        </row>
        <row r="1792">
          <cell r="L1792">
            <v>0</v>
          </cell>
        </row>
        <row r="1793">
          <cell r="L1793">
            <v>2047500</v>
          </cell>
        </row>
        <row r="1794">
          <cell r="L1794">
            <v>0</v>
          </cell>
        </row>
        <row r="1795">
          <cell r="L1795">
            <v>370000</v>
          </cell>
        </row>
        <row r="1796">
          <cell r="L1796">
            <v>0</v>
          </cell>
        </row>
        <row r="1797">
          <cell r="L1797">
            <v>204750</v>
          </cell>
        </row>
        <row r="1798">
          <cell r="L1798">
            <v>0</v>
          </cell>
        </row>
        <row r="1799">
          <cell r="L1799">
            <v>3000000</v>
          </cell>
        </row>
        <row r="1800">
          <cell r="L1800">
            <v>0</v>
          </cell>
        </row>
        <row r="1801">
          <cell r="L1801">
            <v>300000</v>
          </cell>
        </row>
        <row r="1802">
          <cell r="L1802">
            <v>0</v>
          </cell>
        </row>
        <row r="1803">
          <cell r="L1803">
            <v>5343000</v>
          </cell>
        </row>
        <row r="1804">
          <cell r="L1804">
            <v>0</v>
          </cell>
        </row>
        <row r="1805">
          <cell r="L1805">
            <v>534300</v>
          </cell>
        </row>
        <row r="1806">
          <cell r="L1806">
            <v>0</v>
          </cell>
        </row>
        <row r="1807">
          <cell r="L1807">
            <v>500000</v>
          </cell>
        </row>
        <row r="1808">
          <cell r="L1808">
            <v>0</v>
          </cell>
        </row>
        <row r="1809">
          <cell r="L1809">
            <v>3349800</v>
          </cell>
        </row>
        <row r="1810">
          <cell r="L1810">
            <v>0</v>
          </cell>
        </row>
        <row r="1811">
          <cell r="L1811">
            <v>300000</v>
          </cell>
        </row>
        <row r="1812">
          <cell r="L1812">
            <v>0</v>
          </cell>
        </row>
        <row r="1813">
          <cell r="L1813">
            <v>12473500</v>
          </cell>
        </row>
        <row r="1814">
          <cell r="L1814">
            <v>0</v>
          </cell>
        </row>
        <row r="1815">
          <cell r="L1815">
            <v>1247350</v>
          </cell>
        </row>
        <row r="1816">
          <cell r="L1816">
            <v>0</v>
          </cell>
        </row>
        <row r="1817">
          <cell r="L1817">
            <v>36196440</v>
          </cell>
        </row>
        <row r="1818">
          <cell r="L1818">
            <v>0</v>
          </cell>
        </row>
        <row r="1819">
          <cell r="L1819">
            <v>3619644</v>
          </cell>
        </row>
        <row r="1820">
          <cell r="L1820">
            <v>0</v>
          </cell>
        </row>
        <row r="1821">
          <cell r="L1821">
            <v>36196440</v>
          </cell>
        </row>
        <row r="1822">
          <cell r="L1822">
            <v>0</v>
          </cell>
        </row>
        <row r="1823">
          <cell r="L1823">
            <v>3619644</v>
          </cell>
        </row>
        <row r="1824">
          <cell r="L1824">
            <v>0</v>
          </cell>
        </row>
        <row r="1825">
          <cell r="L1825">
            <v>3900000</v>
          </cell>
        </row>
        <row r="1826">
          <cell r="L1826">
            <v>0</v>
          </cell>
        </row>
        <row r="1827">
          <cell r="L1827">
            <v>390000</v>
          </cell>
        </row>
        <row r="1828">
          <cell r="L1828">
            <v>0</v>
          </cell>
        </row>
        <row r="1829">
          <cell r="L1829">
            <v>7854545</v>
          </cell>
        </row>
        <row r="1830">
          <cell r="L1830">
            <v>0</v>
          </cell>
        </row>
        <row r="1831">
          <cell r="L1831">
            <v>785455</v>
          </cell>
        </row>
        <row r="1832">
          <cell r="L1832">
            <v>0</v>
          </cell>
        </row>
        <row r="1833">
          <cell r="L1833">
            <v>8636364</v>
          </cell>
        </row>
        <row r="1834">
          <cell r="L1834">
            <v>0</v>
          </cell>
        </row>
        <row r="1835">
          <cell r="L1835">
            <v>863636</v>
          </cell>
        </row>
        <row r="1836">
          <cell r="L1836">
            <v>0</v>
          </cell>
        </row>
        <row r="1837">
          <cell r="L1837">
            <v>1169390</v>
          </cell>
        </row>
        <row r="1838">
          <cell r="L1838">
            <v>0</v>
          </cell>
        </row>
        <row r="1839">
          <cell r="L1839">
            <v>22555556</v>
          </cell>
        </row>
        <row r="1840">
          <cell r="L1840">
            <v>0</v>
          </cell>
        </row>
        <row r="1841">
          <cell r="L1841">
            <v>730000000</v>
          </cell>
        </row>
        <row r="1842">
          <cell r="L1842">
            <v>0</v>
          </cell>
        </row>
        <row r="1843">
          <cell r="L1843">
            <v>1952000</v>
          </cell>
        </row>
        <row r="1844">
          <cell r="L1844">
            <v>0</v>
          </cell>
        </row>
        <row r="1845">
          <cell r="L1845">
            <v>5262000</v>
          </cell>
        </row>
        <row r="1846">
          <cell r="L1846">
            <v>0</v>
          </cell>
        </row>
        <row r="1847">
          <cell r="L1847">
            <v>313549004</v>
          </cell>
        </row>
        <row r="1848">
          <cell r="L1848">
            <v>0</v>
          </cell>
        </row>
        <row r="1849">
          <cell r="L1849">
            <v>3863354</v>
          </cell>
        </row>
        <row r="1850">
          <cell r="L1850">
            <v>0</v>
          </cell>
        </row>
        <row r="1851">
          <cell r="L1851">
            <v>17068644</v>
          </cell>
        </row>
        <row r="1852">
          <cell r="L1852">
            <v>0</v>
          </cell>
        </row>
        <row r="1853">
          <cell r="L1853">
            <v>1500000</v>
          </cell>
        </row>
        <row r="1854">
          <cell r="L1854">
            <v>0</v>
          </cell>
        </row>
        <row r="1855">
          <cell r="L1855">
            <v>130071263</v>
          </cell>
        </row>
        <row r="1856">
          <cell r="L1856">
            <v>0</v>
          </cell>
        </row>
        <row r="1857">
          <cell r="L1857">
            <v>32731800</v>
          </cell>
        </row>
        <row r="1858">
          <cell r="L1858">
            <v>0</v>
          </cell>
        </row>
        <row r="1859">
          <cell r="L1859">
            <v>8667390</v>
          </cell>
        </row>
        <row r="1860">
          <cell r="L1860">
            <v>0</v>
          </cell>
        </row>
        <row r="1861">
          <cell r="L1861">
            <v>49463500</v>
          </cell>
        </row>
        <row r="1862">
          <cell r="L1862">
            <v>0</v>
          </cell>
        </row>
        <row r="1863">
          <cell r="L1863">
            <v>24732</v>
          </cell>
        </row>
        <row r="1864">
          <cell r="L1864">
            <v>0</v>
          </cell>
        </row>
        <row r="1865">
          <cell r="L1865">
            <v>2473</v>
          </cell>
        </row>
        <row r="1866">
          <cell r="L1866">
            <v>0</v>
          </cell>
        </row>
        <row r="1867">
          <cell r="L1867">
            <v>518397300</v>
          </cell>
        </row>
        <row r="1868">
          <cell r="L1868">
            <v>0</v>
          </cell>
        </row>
        <row r="1869">
          <cell r="L1869">
            <v>259199</v>
          </cell>
        </row>
        <row r="1870">
          <cell r="L1870">
            <v>0</v>
          </cell>
        </row>
        <row r="1871">
          <cell r="L1871">
            <v>25920</v>
          </cell>
        </row>
        <row r="1872">
          <cell r="L1872">
            <v>0</v>
          </cell>
        </row>
        <row r="1873">
          <cell r="L1873">
            <v>47774545</v>
          </cell>
        </row>
        <row r="1874">
          <cell r="L1874">
            <v>0</v>
          </cell>
        </row>
        <row r="1875">
          <cell r="L1875">
            <v>39685340</v>
          </cell>
        </row>
        <row r="1876">
          <cell r="L1876">
            <v>0</v>
          </cell>
        </row>
        <row r="1877">
          <cell r="L1877">
            <v>4777455</v>
          </cell>
        </row>
        <row r="1878">
          <cell r="L1878">
            <v>0</v>
          </cell>
        </row>
        <row r="1879">
          <cell r="L1879">
            <v>8400000</v>
          </cell>
        </row>
        <row r="1880">
          <cell r="L1880">
            <v>0</v>
          </cell>
        </row>
        <row r="1881">
          <cell r="L1881">
            <v>840000</v>
          </cell>
        </row>
        <row r="1882">
          <cell r="L1882">
            <v>0</v>
          </cell>
        </row>
        <row r="1883">
          <cell r="L1883">
            <v>176000</v>
          </cell>
        </row>
        <row r="1884">
          <cell r="L1884">
            <v>0</v>
          </cell>
        </row>
        <row r="1885">
          <cell r="L1885">
            <v>1320000</v>
          </cell>
        </row>
        <row r="1886">
          <cell r="L1886">
            <v>0</v>
          </cell>
        </row>
        <row r="1887">
          <cell r="L1887">
            <v>132000</v>
          </cell>
        </row>
        <row r="1888">
          <cell r="L1888">
            <v>0</v>
          </cell>
        </row>
        <row r="1889">
          <cell r="L1889">
            <v>500000</v>
          </cell>
        </row>
        <row r="1890">
          <cell r="L1890">
            <v>0</v>
          </cell>
        </row>
        <row r="1891">
          <cell r="L1891">
            <v>500000</v>
          </cell>
        </row>
        <row r="1892">
          <cell r="L1892">
            <v>0</v>
          </cell>
        </row>
        <row r="1893">
          <cell r="L1893">
            <v>330400</v>
          </cell>
        </row>
        <row r="1894">
          <cell r="L1894">
            <v>0</v>
          </cell>
        </row>
        <row r="1895">
          <cell r="L1895">
            <v>100000000</v>
          </cell>
        </row>
        <row r="1896">
          <cell r="L1896">
            <v>0</v>
          </cell>
        </row>
        <row r="1897">
          <cell r="L1897">
            <v>30000</v>
          </cell>
        </row>
        <row r="1898">
          <cell r="L1898">
            <v>0</v>
          </cell>
        </row>
        <row r="1899">
          <cell r="L1899">
            <v>2926418</v>
          </cell>
        </row>
        <row r="1900">
          <cell r="L1900">
            <v>0</v>
          </cell>
        </row>
        <row r="1901">
          <cell r="L1901">
            <v>292642</v>
          </cell>
        </row>
        <row r="1902">
          <cell r="L1902">
            <v>0</v>
          </cell>
        </row>
        <row r="1903">
          <cell r="L1903">
            <v>1000000</v>
          </cell>
        </row>
        <row r="1904">
          <cell r="L1904">
            <v>0</v>
          </cell>
        </row>
        <row r="1905">
          <cell r="L1905">
            <v>6546000</v>
          </cell>
        </row>
        <row r="1906">
          <cell r="L1906">
            <v>0</v>
          </cell>
        </row>
        <row r="1907">
          <cell r="L1907">
            <v>654600</v>
          </cell>
        </row>
        <row r="1908">
          <cell r="L1908">
            <v>0</v>
          </cell>
        </row>
        <row r="1909">
          <cell r="L1909">
            <v>60000</v>
          </cell>
        </row>
        <row r="1910">
          <cell r="L1910">
            <v>0</v>
          </cell>
        </row>
        <row r="1911">
          <cell r="L1911">
            <v>10000000</v>
          </cell>
        </row>
        <row r="1912">
          <cell r="L1912">
            <v>0</v>
          </cell>
        </row>
        <row r="1913">
          <cell r="L1913">
            <v>700000</v>
          </cell>
        </row>
        <row r="1914">
          <cell r="L1914">
            <v>0</v>
          </cell>
        </row>
        <row r="1915">
          <cell r="L1915">
            <v>700000</v>
          </cell>
        </row>
        <row r="1916">
          <cell r="L1916">
            <v>0</v>
          </cell>
        </row>
        <row r="1917">
          <cell r="L1917">
            <v>1000000</v>
          </cell>
        </row>
        <row r="1918">
          <cell r="L1918">
            <v>0</v>
          </cell>
        </row>
        <row r="1919">
          <cell r="L1919">
            <v>70000</v>
          </cell>
        </row>
        <row r="1920">
          <cell r="L1920">
            <v>0</v>
          </cell>
        </row>
        <row r="1921">
          <cell r="L1921">
            <v>70000</v>
          </cell>
        </row>
        <row r="1922">
          <cell r="L1922">
            <v>0</v>
          </cell>
        </row>
        <row r="1923">
          <cell r="L1923">
            <v>6900000</v>
          </cell>
        </row>
        <row r="1924">
          <cell r="L1924">
            <v>0</v>
          </cell>
        </row>
        <row r="1925">
          <cell r="L1925">
            <v>690000</v>
          </cell>
        </row>
        <row r="1926">
          <cell r="L1926">
            <v>0</v>
          </cell>
        </row>
        <row r="1927">
          <cell r="L1927">
            <v>3540000</v>
          </cell>
        </row>
        <row r="1928">
          <cell r="L1928">
            <v>0</v>
          </cell>
        </row>
        <row r="1929">
          <cell r="L1929">
            <v>6932805</v>
          </cell>
        </row>
        <row r="1930">
          <cell r="L1930">
            <v>0</v>
          </cell>
        </row>
        <row r="1931">
          <cell r="L1931">
            <v>165000</v>
          </cell>
        </row>
        <row r="1932">
          <cell r="L1932">
            <v>0</v>
          </cell>
        </row>
        <row r="1933">
          <cell r="L1933">
            <v>185000</v>
          </cell>
        </row>
        <row r="1934">
          <cell r="L1934">
            <v>0</v>
          </cell>
        </row>
        <row r="1935">
          <cell r="L1935">
            <v>693302</v>
          </cell>
        </row>
        <row r="1936">
          <cell r="L1936">
            <v>0</v>
          </cell>
        </row>
        <row r="1937">
          <cell r="L1937">
            <v>300000</v>
          </cell>
        </row>
        <row r="1938">
          <cell r="L1938">
            <v>0</v>
          </cell>
        </row>
        <row r="1939">
          <cell r="L1939">
            <v>9270000</v>
          </cell>
        </row>
        <row r="1940">
          <cell r="L1940">
            <v>0</v>
          </cell>
        </row>
        <row r="1941">
          <cell r="L1941">
            <v>927000</v>
          </cell>
        </row>
        <row r="1942">
          <cell r="L1942">
            <v>0</v>
          </cell>
        </row>
        <row r="1943">
          <cell r="L1943">
            <v>375000</v>
          </cell>
        </row>
        <row r="1944">
          <cell r="L1944">
            <v>0</v>
          </cell>
        </row>
        <row r="1945">
          <cell r="L1945">
            <v>330000</v>
          </cell>
        </row>
        <row r="1946">
          <cell r="L1946">
            <v>0</v>
          </cell>
        </row>
        <row r="1947">
          <cell r="L1947">
            <v>880000</v>
          </cell>
        </row>
        <row r="1948">
          <cell r="L1948">
            <v>0</v>
          </cell>
        </row>
        <row r="1949">
          <cell r="L1949">
            <v>3300000</v>
          </cell>
        </row>
        <row r="1950">
          <cell r="L1950">
            <v>0</v>
          </cell>
        </row>
        <row r="1951">
          <cell r="L1951">
            <v>717816</v>
          </cell>
        </row>
        <row r="1952">
          <cell r="L1952">
            <v>0</v>
          </cell>
        </row>
        <row r="1953">
          <cell r="L1953">
            <v>71784</v>
          </cell>
        </row>
        <row r="1954">
          <cell r="L1954">
            <v>0</v>
          </cell>
        </row>
        <row r="1955">
          <cell r="L1955">
            <v>461865</v>
          </cell>
        </row>
        <row r="1956">
          <cell r="L1956">
            <v>0</v>
          </cell>
        </row>
        <row r="1957">
          <cell r="L1957">
            <v>6111000</v>
          </cell>
        </row>
        <row r="1958">
          <cell r="L1958">
            <v>0</v>
          </cell>
        </row>
        <row r="1959">
          <cell r="L1959">
            <v>10000</v>
          </cell>
        </row>
        <row r="1960">
          <cell r="L1960">
            <v>0</v>
          </cell>
        </row>
        <row r="1961">
          <cell r="L1961">
            <v>1000</v>
          </cell>
        </row>
        <row r="1962">
          <cell r="L1962">
            <v>0</v>
          </cell>
        </row>
        <row r="1963">
          <cell r="L1963">
            <v>1500000</v>
          </cell>
        </row>
        <row r="1964">
          <cell r="L1964">
            <v>0</v>
          </cell>
        </row>
        <row r="1965">
          <cell r="L1965">
            <v>510000</v>
          </cell>
        </row>
        <row r="1966">
          <cell r="L1966">
            <v>0</v>
          </cell>
        </row>
        <row r="1967">
          <cell r="L1967">
            <v>212000</v>
          </cell>
        </row>
        <row r="1968">
          <cell r="L1968">
            <v>0</v>
          </cell>
        </row>
        <row r="1969">
          <cell r="L1969">
            <v>120001</v>
          </cell>
        </row>
        <row r="1970">
          <cell r="L1970">
            <v>0</v>
          </cell>
        </row>
        <row r="1971">
          <cell r="L1971">
            <v>3800000</v>
          </cell>
        </row>
        <row r="1972">
          <cell r="L1972">
            <v>0</v>
          </cell>
        </row>
        <row r="1973">
          <cell r="L1973">
            <v>9694830</v>
          </cell>
        </row>
        <row r="1974">
          <cell r="L1974">
            <v>0</v>
          </cell>
        </row>
        <row r="1975">
          <cell r="L1975">
            <v>969483</v>
          </cell>
        </row>
        <row r="1976">
          <cell r="L1976">
            <v>0</v>
          </cell>
        </row>
        <row r="1977">
          <cell r="L1977">
            <v>30000</v>
          </cell>
        </row>
        <row r="1978">
          <cell r="L1978">
            <v>0</v>
          </cell>
        </row>
        <row r="1979">
          <cell r="L1979">
            <v>50000</v>
          </cell>
        </row>
        <row r="1980">
          <cell r="L1980">
            <v>0</v>
          </cell>
        </row>
        <row r="1981">
          <cell r="L1981">
            <v>945455</v>
          </cell>
        </row>
        <row r="1982">
          <cell r="L1982">
            <v>0</v>
          </cell>
        </row>
        <row r="1983">
          <cell r="L1983">
            <v>94546</v>
          </cell>
        </row>
        <row r="1984">
          <cell r="L1984">
            <v>0</v>
          </cell>
        </row>
        <row r="1985">
          <cell r="L1985">
            <v>33369900</v>
          </cell>
        </row>
        <row r="1986">
          <cell r="L1986">
            <v>0</v>
          </cell>
        </row>
        <row r="1987">
          <cell r="L1987">
            <v>2000000</v>
          </cell>
        </row>
        <row r="1988">
          <cell r="L1988">
            <v>0</v>
          </cell>
        </row>
        <row r="1989">
          <cell r="L1989">
            <v>22827475</v>
          </cell>
        </row>
        <row r="1990">
          <cell r="L1990">
            <v>0</v>
          </cell>
        </row>
        <row r="1991">
          <cell r="L1991">
            <v>1170755</v>
          </cell>
        </row>
        <row r="1992">
          <cell r="L1992">
            <v>0</v>
          </cell>
        </row>
        <row r="1993">
          <cell r="L1993">
            <v>33369900</v>
          </cell>
        </row>
        <row r="1994">
          <cell r="L1994">
            <v>0</v>
          </cell>
        </row>
        <row r="1995">
          <cell r="L1995">
            <v>22500000</v>
          </cell>
        </row>
        <row r="1996">
          <cell r="L1996">
            <v>0</v>
          </cell>
        </row>
        <row r="1997">
          <cell r="L1997">
            <v>6539500</v>
          </cell>
        </row>
        <row r="1998">
          <cell r="L1998">
            <v>0</v>
          </cell>
        </row>
        <row r="1999">
          <cell r="L1999">
            <v>23653969</v>
          </cell>
        </row>
        <row r="2000">
          <cell r="L2000">
            <v>0</v>
          </cell>
        </row>
        <row r="2001">
          <cell r="L2001">
            <v>2440000</v>
          </cell>
        </row>
        <row r="2002">
          <cell r="L2002">
            <v>0</v>
          </cell>
        </row>
        <row r="2003">
          <cell r="L2003">
            <v>296000</v>
          </cell>
        </row>
        <row r="2004">
          <cell r="L2004">
            <v>0</v>
          </cell>
        </row>
        <row r="2005">
          <cell r="L2005">
            <v>402306673</v>
          </cell>
        </row>
        <row r="2006">
          <cell r="L2006">
            <v>0</v>
          </cell>
        </row>
        <row r="2007">
          <cell r="L2007">
            <v>500000</v>
          </cell>
        </row>
        <row r="2008">
          <cell r="L2008">
            <v>0</v>
          </cell>
        </row>
        <row r="2009">
          <cell r="L2009">
            <v>50000</v>
          </cell>
        </row>
        <row r="2010">
          <cell r="L2010">
            <v>0</v>
          </cell>
        </row>
        <row r="2011">
          <cell r="L2011">
            <v>3900000</v>
          </cell>
        </row>
        <row r="2012">
          <cell r="L2012">
            <v>0</v>
          </cell>
        </row>
        <row r="2013">
          <cell r="L2013">
            <v>1000000</v>
          </cell>
        </row>
        <row r="2014">
          <cell r="L2014">
            <v>0</v>
          </cell>
        </row>
        <row r="2015">
          <cell r="L2015">
            <v>3310000</v>
          </cell>
        </row>
        <row r="2016">
          <cell r="L2016">
            <v>0</v>
          </cell>
        </row>
        <row r="2017">
          <cell r="L2017">
            <v>331000</v>
          </cell>
        </row>
        <row r="2018">
          <cell r="L2018">
            <v>0</v>
          </cell>
        </row>
        <row r="2019">
          <cell r="L2019">
            <v>400000000</v>
          </cell>
        </row>
        <row r="2020">
          <cell r="L2020">
            <v>0</v>
          </cell>
        </row>
        <row r="2021">
          <cell r="L2021">
            <v>201939372</v>
          </cell>
        </row>
        <row r="2022">
          <cell r="L2022">
            <v>0</v>
          </cell>
        </row>
        <row r="2023">
          <cell r="L2023">
            <v>10000</v>
          </cell>
        </row>
        <row r="2024">
          <cell r="L2024">
            <v>0</v>
          </cell>
        </row>
        <row r="2025">
          <cell r="L2025">
            <v>1000</v>
          </cell>
        </row>
        <row r="2026">
          <cell r="L2026">
            <v>0</v>
          </cell>
        </row>
        <row r="2027">
          <cell r="L2027">
            <v>10664313</v>
          </cell>
        </row>
        <row r="2028">
          <cell r="L2028">
            <v>0</v>
          </cell>
        </row>
        <row r="2029">
          <cell r="L2029">
            <v>308308304</v>
          </cell>
        </row>
        <row r="2030">
          <cell r="L2030">
            <v>0</v>
          </cell>
        </row>
        <row r="2031">
          <cell r="L2031">
            <v>46246</v>
          </cell>
        </row>
        <row r="2032">
          <cell r="L2032">
            <v>0</v>
          </cell>
        </row>
        <row r="2033">
          <cell r="L2033">
            <v>4625</v>
          </cell>
        </row>
        <row r="2034">
          <cell r="L2034">
            <v>0</v>
          </cell>
        </row>
        <row r="2035">
          <cell r="L2035">
            <v>1519690</v>
          </cell>
        </row>
        <row r="2036">
          <cell r="L2036">
            <v>0</v>
          </cell>
        </row>
        <row r="2037">
          <cell r="L2037">
            <v>500000</v>
          </cell>
        </row>
        <row r="2038">
          <cell r="L2038">
            <v>0</v>
          </cell>
        </row>
        <row r="2039">
          <cell r="L2039">
            <v>547088</v>
          </cell>
        </row>
        <row r="2040">
          <cell r="L2040">
            <v>0</v>
          </cell>
        </row>
        <row r="2041">
          <cell r="L2041">
            <v>1094545</v>
          </cell>
        </row>
        <row r="2042">
          <cell r="L2042">
            <v>0</v>
          </cell>
        </row>
        <row r="2043">
          <cell r="L2043">
            <v>109455</v>
          </cell>
        </row>
        <row r="2044">
          <cell r="L2044">
            <v>0</v>
          </cell>
        </row>
        <row r="2045">
          <cell r="L2045">
            <v>462396</v>
          </cell>
        </row>
        <row r="2046">
          <cell r="L2046">
            <v>0</v>
          </cell>
        </row>
        <row r="2047">
          <cell r="L2047">
            <v>1000000</v>
          </cell>
        </row>
        <row r="2048">
          <cell r="L2048">
            <v>0</v>
          </cell>
        </row>
        <row r="2049">
          <cell r="L2049">
            <v>100000000</v>
          </cell>
        </row>
        <row r="2050">
          <cell r="L2050">
            <v>0</v>
          </cell>
        </row>
        <row r="2051">
          <cell r="L2051">
            <v>300000</v>
          </cell>
        </row>
        <row r="2052">
          <cell r="L2052">
            <v>0</v>
          </cell>
        </row>
        <row r="2053">
          <cell r="L2053">
            <v>55090</v>
          </cell>
        </row>
        <row r="2054">
          <cell r="L2054">
            <v>0</v>
          </cell>
        </row>
        <row r="2055">
          <cell r="L2055">
            <v>359888</v>
          </cell>
        </row>
        <row r="2056">
          <cell r="L2056">
            <v>0</v>
          </cell>
        </row>
        <row r="2057">
          <cell r="L2057">
            <v>132230</v>
          </cell>
        </row>
        <row r="2058">
          <cell r="L2058">
            <v>0</v>
          </cell>
        </row>
        <row r="2059">
          <cell r="L2059">
            <v>30000</v>
          </cell>
        </row>
        <row r="2060">
          <cell r="L2060">
            <v>0</v>
          </cell>
        </row>
        <row r="2061">
          <cell r="L2061">
            <v>5510</v>
          </cell>
        </row>
        <row r="2062">
          <cell r="L2062">
            <v>0</v>
          </cell>
        </row>
        <row r="2063">
          <cell r="L2063">
            <v>35989</v>
          </cell>
        </row>
        <row r="2064">
          <cell r="L2064">
            <v>0</v>
          </cell>
        </row>
        <row r="2065">
          <cell r="L2065">
            <v>13224</v>
          </cell>
        </row>
        <row r="2066">
          <cell r="L2066">
            <v>0</v>
          </cell>
        </row>
        <row r="2067">
          <cell r="L2067">
            <v>5000000</v>
          </cell>
        </row>
        <row r="2068">
          <cell r="L2068">
            <v>0</v>
          </cell>
        </row>
        <row r="2069">
          <cell r="L2069">
            <v>80000</v>
          </cell>
        </row>
        <row r="2070">
          <cell r="L2070">
            <v>0</v>
          </cell>
        </row>
        <row r="2071">
          <cell r="L2071">
            <v>80000</v>
          </cell>
        </row>
        <row r="2072">
          <cell r="L2072">
            <v>0</v>
          </cell>
        </row>
        <row r="2073">
          <cell r="L2073">
            <v>190000</v>
          </cell>
        </row>
        <row r="2074">
          <cell r="L2074">
            <v>0</v>
          </cell>
        </row>
        <row r="2075">
          <cell r="L2075">
            <v>2582000</v>
          </cell>
        </row>
        <row r="2076">
          <cell r="L2076">
            <v>0</v>
          </cell>
        </row>
        <row r="2077">
          <cell r="L2077">
            <v>7925000</v>
          </cell>
        </row>
        <row r="2078">
          <cell r="L2078">
            <v>0</v>
          </cell>
        </row>
        <row r="2079">
          <cell r="L2079">
            <v>2500000</v>
          </cell>
        </row>
        <row r="2080">
          <cell r="L2080">
            <v>0</v>
          </cell>
        </row>
        <row r="2081">
          <cell r="L2081">
            <v>5325000</v>
          </cell>
        </row>
        <row r="2082">
          <cell r="L2082">
            <v>0</v>
          </cell>
        </row>
        <row r="2083">
          <cell r="L2083">
            <v>258200</v>
          </cell>
        </row>
        <row r="2084">
          <cell r="L2084">
            <v>0</v>
          </cell>
        </row>
        <row r="2085">
          <cell r="L2085">
            <v>792500</v>
          </cell>
        </row>
        <row r="2086">
          <cell r="L2086">
            <v>0</v>
          </cell>
        </row>
        <row r="2087">
          <cell r="L2087">
            <v>532500</v>
          </cell>
        </row>
        <row r="2088">
          <cell r="L2088">
            <v>0</v>
          </cell>
        </row>
        <row r="2089">
          <cell r="L2089">
            <v>25535000</v>
          </cell>
        </row>
        <row r="2090">
          <cell r="L2090">
            <v>0</v>
          </cell>
        </row>
        <row r="2091">
          <cell r="L2091">
            <v>161270861</v>
          </cell>
        </row>
        <row r="2092">
          <cell r="L2092">
            <v>0</v>
          </cell>
        </row>
        <row r="2093">
          <cell r="L2093">
            <v>10000</v>
          </cell>
        </row>
        <row r="2094">
          <cell r="L2094">
            <v>0</v>
          </cell>
        </row>
        <row r="2095">
          <cell r="L2095">
            <v>1000</v>
          </cell>
        </row>
        <row r="2096">
          <cell r="L2096">
            <v>0</v>
          </cell>
        </row>
        <row r="2097">
          <cell r="L2097">
            <v>39816084</v>
          </cell>
        </row>
        <row r="2098">
          <cell r="L2098">
            <v>0</v>
          </cell>
        </row>
        <row r="2099">
          <cell r="L2099">
            <v>10000</v>
          </cell>
        </row>
        <row r="2100">
          <cell r="L2100">
            <v>0</v>
          </cell>
        </row>
        <row r="2101">
          <cell r="L2101">
            <v>1000</v>
          </cell>
        </row>
        <row r="2102">
          <cell r="L2102">
            <v>0</v>
          </cell>
        </row>
        <row r="2103">
          <cell r="L2103">
            <v>253794253</v>
          </cell>
        </row>
        <row r="2104">
          <cell r="L2104">
            <v>0</v>
          </cell>
        </row>
        <row r="2105">
          <cell r="L2105">
            <v>348000</v>
          </cell>
        </row>
        <row r="2106">
          <cell r="L2106">
            <v>0</v>
          </cell>
        </row>
        <row r="2107">
          <cell r="L2107">
            <v>34800</v>
          </cell>
        </row>
        <row r="2108">
          <cell r="L2108">
            <v>0</v>
          </cell>
        </row>
        <row r="2109">
          <cell r="L2109">
            <v>8200000</v>
          </cell>
        </row>
        <row r="2110">
          <cell r="L2110">
            <v>0</v>
          </cell>
        </row>
        <row r="2111">
          <cell r="L2111">
            <v>820000</v>
          </cell>
        </row>
        <row r="2112">
          <cell r="L2112">
            <v>0</v>
          </cell>
        </row>
        <row r="2113">
          <cell r="L2113">
            <v>298000</v>
          </cell>
        </row>
        <row r="2114">
          <cell r="L2114">
            <v>0</v>
          </cell>
        </row>
        <row r="2115">
          <cell r="L2115">
            <v>2420000</v>
          </cell>
        </row>
        <row r="2116">
          <cell r="L2116">
            <v>0</v>
          </cell>
        </row>
        <row r="2117">
          <cell r="L2117">
            <v>8662545</v>
          </cell>
        </row>
        <row r="2118">
          <cell r="L2118">
            <v>0</v>
          </cell>
        </row>
        <row r="2119">
          <cell r="L2119">
            <v>866255</v>
          </cell>
        </row>
        <row r="2120">
          <cell r="L2120">
            <v>0</v>
          </cell>
        </row>
        <row r="2121">
          <cell r="L2121">
            <v>2079000</v>
          </cell>
        </row>
        <row r="2122">
          <cell r="L2122">
            <v>0</v>
          </cell>
        </row>
        <row r="2123">
          <cell r="L2123">
            <v>270000000</v>
          </cell>
        </row>
        <row r="2124">
          <cell r="L2124">
            <v>0</v>
          </cell>
        </row>
        <row r="2125">
          <cell r="L2125">
            <v>130000</v>
          </cell>
        </row>
        <row r="2126">
          <cell r="L2126">
            <v>0</v>
          </cell>
        </row>
        <row r="2127">
          <cell r="L2127">
            <v>190000</v>
          </cell>
        </row>
        <row r="2128">
          <cell r="L2128">
            <v>0</v>
          </cell>
        </row>
        <row r="2129">
          <cell r="L2129">
            <v>54000</v>
          </cell>
        </row>
        <row r="2130">
          <cell r="L2130">
            <v>0</v>
          </cell>
        </row>
        <row r="2131">
          <cell r="L2131">
            <v>750000</v>
          </cell>
        </row>
        <row r="2132">
          <cell r="L2132">
            <v>0</v>
          </cell>
        </row>
        <row r="2133">
          <cell r="L2133">
            <v>1200000</v>
          </cell>
        </row>
        <row r="2134">
          <cell r="L2134">
            <v>0</v>
          </cell>
        </row>
        <row r="2135">
          <cell r="L2135">
            <v>760000</v>
          </cell>
        </row>
        <row r="2136">
          <cell r="L2136">
            <v>0</v>
          </cell>
        </row>
        <row r="2137">
          <cell r="L2137">
            <v>270000</v>
          </cell>
        </row>
        <row r="2138">
          <cell r="L2138">
            <v>0</v>
          </cell>
        </row>
        <row r="2139">
          <cell r="L2139">
            <v>75000</v>
          </cell>
        </row>
        <row r="2140">
          <cell r="L2140">
            <v>0</v>
          </cell>
        </row>
        <row r="2141">
          <cell r="L2141">
            <v>755999</v>
          </cell>
        </row>
        <row r="2142">
          <cell r="L2142">
            <v>0</v>
          </cell>
        </row>
        <row r="2143">
          <cell r="L2143">
            <v>772000</v>
          </cell>
        </row>
        <row r="2144">
          <cell r="L2144">
            <v>0</v>
          </cell>
        </row>
        <row r="2145">
          <cell r="L2145">
            <v>659000</v>
          </cell>
        </row>
        <row r="2146">
          <cell r="L2146">
            <v>0</v>
          </cell>
        </row>
        <row r="2147">
          <cell r="L2147">
            <v>160000</v>
          </cell>
        </row>
        <row r="2148">
          <cell r="L2148">
            <v>0</v>
          </cell>
        </row>
        <row r="2149">
          <cell r="L2149">
            <v>430000000</v>
          </cell>
        </row>
        <row r="2150">
          <cell r="L2150">
            <v>0</v>
          </cell>
        </row>
        <row r="2151">
          <cell r="L2151">
            <v>472727</v>
          </cell>
        </row>
        <row r="2152">
          <cell r="L2152">
            <v>0</v>
          </cell>
        </row>
        <row r="2153">
          <cell r="L2153">
            <v>47273</v>
          </cell>
        </row>
        <row r="2154">
          <cell r="L2154">
            <v>0</v>
          </cell>
        </row>
        <row r="2155">
          <cell r="L2155">
            <v>926545</v>
          </cell>
        </row>
        <row r="2156">
          <cell r="L2156">
            <v>0</v>
          </cell>
        </row>
        <row r="2157">
          <cell r="L2157">
            <v>92654</v>
          </cell>
        </row>
        <row r="2158">
          <cell r="L2158">
            <v>0</v>
          </cell>
        </row>
        <row r="2159">
          <cell r="L2159">
            <v>100000</v>
          </cell>
        </row>
        <row r="2160">
          <cell r="L2160">
            <v>0</v>
          </cell>
        </row>
        <row r="2161">
          <cell r="L2161">
            <v>20000</v>
          </cell>
        </row>
        <row r="2162">
          <cell r="L2162">
            <v>0</v>
          </cell>
        </row>
        <row r="2163">
          <cell r="L2163">
            <v>96800</v>
          </cell>
        </row>
        <row r="2164">
          <cell r="L2164">
            <v>0</v>
          </cell>
        </row>
        <row r="2165">
          <cell r="L2165">
            <v>1172121</v>
          </cell>
        </row>
        <row r="2166">
          <cell r="L2166">
            <v>0</v>
          </cell>
        </row>
        <row r="2167">
          <cell r="L2167">
            <v>82404</v>
          </cell>
        </row>
        <row r="2168">
          <cell r="L2168">
            <v>0</v>
          </cell>
        </row>
        <row r="2169">
          <cell r="L2169">
            <v>382197</v>
          </cell>
        </row>
        <row r="2170">
          <cell r="L2170">
            <v>0</v>
          </cell>
        </row>
        <row r="2171">
          <cell r="L2171">
            <v>1658655</v>
          </cell>
        </row>
        <row r="2172">
          <cell r="L2172">
            <v>0</v>
          </cell>
        </row>
        <row r="2173">
          <cell r="L2173">
            <v>342152</v>
          </cell>
        </row>
        <row r="2174">
          <cell r="L2174">
            <v>0</v>
          </cell>
        </row>
        <row r="2175">
          <cell r="L2175">
            <v>312146</v>
          </cell>
        </row>
        <row r="2176">
          <cell r="L2176">
            <v>0</v>
          </cell>
        </row>
        <row r="2177">
          <cell r="L2177">
            <v>8241</v>
          </cell>
        </row>
        <row r="2178">
          <cell r="L2178">
            <v>0</v>
          </cell>
        </row>
        <row r="2179">
          <cell r="L2179">
            <v>38220</v>
          </cell>
        </row>
        <row r="2180">
          <cell r="L2180">
            <v>0</v>
          </cell>
        </row>
        <row r="2181">
          <cell r="L2181">
            <v>165866</v>
          </cell>
        </row>
        <row r="2182">
          <cell r="L2182">
            <v>0</v>
          </cell>
        </row>
        <row r="2183">
          <cell r="L2183">
            <v>34215</v>
          </cell>
        </row>
        <row r="2184">
          <cell r="L2184">
            <v>0</v>
          </cell>
        </row>
        <row r="2185">
          <cell r="L2185">
            <v>31215</v>
          </cell>
        </row>
        <row r="2186">
          <cell r="L2186">
            <v>0</v>
          </cell>
        </row>
        <row r="2187">
          <cell r="L2187">
            <v>4098000</v>
          </cell>
        </row>
        <row r="2188">
          <cell r="L2188">
            <v>0</v>
          </cell>
        </row>
        <row r="2189">
          <cell r="L2189">
            <v>1174898</v>
          </cell>
        </row>
        <row r="2190">
          <cell r="L2190">
            <v>0</v>
          </cell>
        </row>
        <row r="2191">
          <cell r="L2191">
            <v>11748982</v>
          </cell>
        </row>
        <row r="2192">
          <cell r="L2192">
            <v>0</v>
          </cell>
        </row>
        <row r="2193">
          <cell r="L2193">
            <v>865832000</v>
          </cell>
        </row>
        <row r="2194">
          <cell r="L2194">
            <v>0</v>
          </cell>
        </row>
        <row r="2195">
          <cell r="L2195">
            <v>1000000000</v>
          </cell>
        </row>
        <row r="2196">
          <cell r="L2196">
            <v>0</v>
          </cell>
        </row>
        <row r="2197">
          <cell r="L2197">
            <v>12837000</v>
          </cell>
        </row>
        <row r="2198">
          <cell r="L2198">
            <v>0</v>
          </cell>
        </row>
        <row r="2199">
          <cell r="L2199">
            <v>1000000</v>
          </cell>
        </row>
        <row r="2200">
          <cell r="L2200">
            <v>0</v>
          </cell>
        </row>
        <row r="2201">
          <cell r="L2201">
            <v>1000000</v>
          </cell>
        </row>
        <row r="2202">
          <cell r="L2202">
            <v>0</v>
          </cell>
        </row>
        <row r="2203">
          <cell r="L2203">
            <v>2018000</v>
          </cell>
        </row>
        <row r="2204">
          <cell r="L2204">
            <v>0</v>
          </cell>
        </row>
        <row r="2205">
          <cell r="L2205">
            <v>6256</v>
          </cell>
        </row>
        <row r="2206">
          <cell r="L2206">
            <v>0</v>
          </cell>
        </row>
        <row r="2207">
          <cell r="L2207">
            <v>3379149</v>
          </cell>
        </row>
        <row r="2208">
          <cell r="L2208">
            <v>0</v>
          </cell>
        </row>
        <row r="2209">
          <cell r="L2209">
            <v>542968410</v>
          </cell>
        </row>
        <row r="2210">
          <cell r="L2210">
            <v>0</v>
          </cell>
        </row>
        <row r="2211">
          <cell r="L2211">
            <v>28360200</v>
          </cell>
        </row>
        <row r="2212">
          <cell r="L2212">
            <v>0</v>
          </cell>
        </row>
        <row r="2213">
          <cell r="L2213">
            <v>20000</v>
          </cell>
        </row>
        <row r="2214">
          <cell r="L2214">
            <v>0</v>
          </cell>
        </row>
        <row r="2215">
          <cell r="L2215">
            <v>2000</v>
          </cell>
        </row>
        <row r="2216">
          <cell r="L2216">
            <v>0</v>
          </cell>
        </row>
        <row r="2217">
          <cell r="L2217">
            <v>11670000</v>
          </cell>
        </row>
        <row r="2218">
          <cell r="L2218">
            <v>0</v>
          </cell>
        </row>
        <row r="2219">
          <cell r="L2219">
            <v>4810000</v>
          </cell>
        </row>
        <row r="2220">
          <cell r="L2220">
            <v>0</v>
          </cell>
        </row>
        <row r="2221">
          <cell r="L2221">
            <v>1167000</v>
          </cell>
        </row>
        <row r="2222">
          <cell r="L2222">
            <v>0</v>
          </cell>
        </row>
        <row r="2223">
          <cell r="L2223">
            <v>638126702</v>
          </cell>
        </row>
        <row r="2224">
          <cell r="L2224">
            <v>0</v>
          </cell>
        </row>
        <row r="2225">
          <cell r="L2225">
            <v>63812670</v>
          </cell>
        </row>
        <row r="2226">
          <cell r="L2226">
            <v>0</v>
          </cell>
        </row>
        <row r="2227">
          <cell r="L2227">
            <v>1375000</v>
          </cell>
        </row>
        <row r="2228">
          <cell r="L2228">
            <v>0</v>
          </cell>
        </row>
        <row r="2229">
          <cell r="L2229">
            <v>530000000</v>
          </cell>
        </row>
        <row r="2230">
          <cell r="L2230">
            <v>0</v>
          </cell>
        </row>
        <row r="2231">
          <cell r="L2231">
            <v>13948000</v>
          </cell>
        </row>
        <row r="2232">
          <cell r="L2232">
            <v>0</v>
          </cell>
        </row>
        <row r="2233">
          <cell r="L2233">
            <v>3619000</v>
          </cell>
        </row>
        <row r="2234">
          <cell r="L2234">
            <v>0</v>
          </cell>
        </row>
        <row r="2235">
          <cell r="L2235">
            <v>31672</v>
          </cell>
        </row>
        <row r="2236">
          <cell r="L2236">
            <v>0</v>
          </cell>
        </row>
        <row r="2237">
          <cell r="L2237">
            <v>550000</v>
          </cell>
        </row>
        <row r="2238">
          <cell r="L2238">
            <v>0</v>
          </cell>
        </row>
        <row r="2239">
          <cell r="L2239">
            <v>300000</v>
          </cell>
        </row>
        <row r="2240">
          <cell r="L2240">
            <v>0</v>
          </cell>
        </row>
        <row r="2241">
          <cell r="L2241">
            <v>42457</v>
          </cell>
        </row>
        <row r="2242">
          <cell r="L2242">
            <v>0</v>
          </cell>
        </row>
        <row r="2243">
          <cell r="L2243">
            <v>170620</v>
          </cell>
        </row>
        <row r="2244">
          <cell r="L2244">
            <v>0</v>
          </cell>
        </row>
        <row r="2245">
          <cell r="L2245">
            <v>3168</v>
          </cell>
        </row>
        <row r="2246">
          <cell r="L2246">
            <v>0</v>
          </cell>
        </row>
        <row r="2247">
          <cell r="L2247">
            <v>55000</v>
          </cell>
        </row>
        <row r="2248">
          <cell r="L2248">
            <v>0</v>
          </cell>
        </row>
        <row r="2249">
          <cell r="L2249">
            <v>30000</v>
          </cell>
        </row>
        <row r="2250">
          <cell r="L2250">
            <v>0</v>
          </cell>
        </row>
        <row r="2251">
          <cell r="L2251">
            <v>4246</v>
          </cell>
        </row>
        <row r="2252">
          <cell r="L2252">
            <v>0</v>
          </cell>
        </row>
        <row r="2253">
          <cell r="L2253">
            <v>17063</v>
          </cell>
        </row>
        <row r="2254">
          <cell r="L2254">
            <v>0</v>
          </cell>
        </row>
        <row r="2255">
          <cell r="L2255">
            <v>44106084</v>
          </cell>
        </row>
        <row r="2256">
          <cell r="L2256">
            <v>0</v>
          </cell>
        </row>
        <row r="2257">
          <cell r="L2257">
            <v>10000</v>
          </cell>
        </row>
        <row r="2258">
          <cell r="L2258">
            <v>0</v>
          </cell>
        </row>
        <row r="2259">
          <cell r="L2259">
            <v>1000</v>
          </cell>
        </row>
        <row r="2260">
          <cell r="L2260">
            <v>0</v>
          </cell>
        </row>
        <row r="2261">
          <cell r="L2261">
            <v>12680000</v>
          </cell>
        </row>
        <row r="2262">
          <cell r="L2262">
            <v>0</v>
          </cell>
        </row>
        <row r="2263">
          <cell r="L2263">
            <v>7687075</v>
          </cell>
        </row>
        <row r="2264">
          <cell r="L2264">
            <v>0</v>
          </cell>
        </row>
        <row r="2265">
          <cell r="L2265">
            <v>1268000</v>
          </cell>
        </row>
        <row r="2266">
          <cell r="L2266">
            <v>0</v>
          </cell>
        </row>
        <row r="2267">
          <cell r="L2267">
            <v>4000000</v>
          </cell>
        </row>
        <row r="2268">
          <cell r="L2268">
            <v>0</v>
          </cell>
        </row>
        <row r="2269">
          <cell r="L2269">
            <v>400000</v>
          </cell>
        </row>
        <row r="2270">
          <cell r="L2270">
            <v>0</v>
          </cell>
        </row>
        <row r="2271">
          <cell r="L2271">
            <v>149000</v>
          </cell>
        </row>
        <row r="2272">
          <cell r="L2272">
            <v>0</v>
          </cell>
        </row>
        <row r="2273">
          <cell r="L2273">
            <v>149000</v>
          </cell>
        </row>
        <row r="2274">
          <cell r="L2274">
            <v>0</v>
          </cell>
        </row>
        <row r="2275">
          <cell r="L2275">
            <v>875000</v>
          </cell>
        </row>
        <row r="2276">
          <cell r="L2276">
            <v>0</v>
          </cell>
        </row>
        <row r="2277">
          <cell r="L2277">
            <v>518181</v>
          </cell>
        </row>
        <row r="2278">
          <cell r="L2278">
            <v>0</v>
          </cell>
        </row>
        <row r="2279">
          <cell r="L2279">
            <v>51819</v>
          </cell>
        </row>
        <row r="2280">
          <cell r="L2280">
            <v>0</v>
          </cell>
        </row>
        <row r="2281">
          <cell r="L2281">
            <v>720000</v>
          </cell>
        </row>
        <row r="2282">
          <cell r="L2282">
            <v>0</v>
          </cell>
        </row>
        <row r="2283">
          <cell r="L2283">
            <v>977907</v>
          </cell>
        </row>
        <row r="2284">
          <cell r="L2284">
            <v>0</v>
          </cell>
        </row>
        <row r="2285">
          <cell r="L2285">
            <v>100000000</v>
          </cell>
        </row>
        <row r="2286">
          <cell r="L2286">
            <v>0</v>
          </cell>
        </row>
        <row r="2287">
          <cell r="L2287">
            <v>321200</v>
          </cell>
        </row>
        <row r="2288">
          <cell r="L2288">
            <v>0</v>
          </cell>
        </row>
        <row r="2289">
          <cell r="L2289">
            <v>2948000</v>
          </cell>
        </row>
        <row r="2290">
          <cell r="L2290">
            <v>0</v>
          </cell>
        </row>
        <row r="2291">
          <cell r="L2291">
            <v>294800</v>
          </cell>
        </row>
        <row r="2292">
          <cell r="L2292">
            <v>0</v>
          </cell>
        </row>
        <row r="2293">
          <cell r="L2293">
            <v>221827</v>
          </cell>
        </row>
        <row r="2294">
          <cell r="L2294">
            <v>0</v>
          </cell>
        </row>
        <row r="2295">
          <cell r="L2295">
            <v>63350</v>
          </cell>
        </row>
        <row r="2296">
          <cell r="L2296">
            <v>0</v>
          </cell>
        </row>
        <row r="2297">
          <cell r="L2297">
            <v>300000</v>
          </cell>
        </row>
        <row r="2298">
          <cell r="L2298">
            <v>0</v>
          </cell>
        </row>
        <row r="2299">
          <cell r="L2299">
            <v>145454</v>
          </cell>
        </row>
        <row r="2300">
          <cell r="L2300">
            <v>0</v>
          </cell>
        </row>
        <row r="2301">
          <cell r="L2301">
            <v>22183</v>
          </cell>
        </row>
        <row r="2302">
          <cell r="L2302">
            <v>0</v>
          </cell>
        </row>
        <row r="2303">
          <cell r="L2303">
            <v>6335</v>
          </cell>
        </row>
        <row r="2304">
          <cell r="L2304">
            <v>0</v>
          </cell>
        </row>
        <row r="2305">
          <cell r="L2305">
            <v>30000</v>
          </cell>
        </row>
        <row r="2306">
          <cell r="L2306">
            <v>0</v>
          </cell>
        </row>
        <row r="2307">
          <cell r="L2307">
            <v>14546</v>
          </cell>
        </row>
        <row r="2308">
          <cell r="L2308">
            <v>0</v>
          </cell>
        </row>
        <row r="2309">
          <cell r="L2309">
            <v>149200</v>
          </cell>
        </row>
        <row r="2310">
          <cell r="L2310">
            <v>0</v>
          </cell>
        </row>
        <row r="2311">
          <cell r="L2311">
            <v>250000</v>
          </cell>
        </row>
        <row r="2312">
          <cell r="L2312">
            <v>0</v>
          </cell>
        </row>
        <row r="2313">
          <cell r="L2313">
            <v>25000</v>
          </cell>
        </row>
        <row r="2314">
          <cell r="L2314">
            <v>0</v>
          </cell>
        </row>
        <row r="2315">
          <cell r="L2315">
            <v>436362</v>
          </cell>
        </row>
        <row r="2316">
          <cell r="L2316">
            <v>0</v>
          </cell>
        </row>
        <row r="2317">
          <cell r="L2317">
            <v>43636</v>
          </cell>
        </row>
        <row r="2318">
          <cell r="L2318">
            <v>0</v>
          </cell>
        </row>
        <row r="2319">
          <cell r="L2319">
            <v>119000</v>
          </cell>
        </row>
        <row r="2320">
          <cell r="L2320">
            <v>0</v>
          </cell>
        </row>
        <row r="2321">
          <cell r="L2321">
            <v>100000000</v>
          </cell>
        </row>
        <row r="2322">
          <cell r="L2322">
            <v>0</v>
          </cell>
        </row>
        <row r="2323">
          <cell r="L2323">
            <v>150000</v>
          </cell>
        </row>
        <row r="2324">
          <cell r="L2324">
            <v>0</v>
          </cell>
        </row>
        <row r="2325">
          <cell r="L2325">
            <v>20952200</v>
          </cell>
        </row>
        <row r="2326">
          <cell r="L2326">
            <v>0</v>
          </cell>
        </row>
        <row r="2327">
          <cell r="L2327">
            <v>10000</v>
          </cell>
        </row>
        <row r="2328">
          <cell r="L2328">
            <v>0</v>
          </cell>
        </row>
        <row r="2329">
          <cell r="L2329">
            <v>1000</v>
          </cell>
        </row>
        <row r="2330">
          <cell r="L2330">
            <v>0</v>
          </cell>
        </row>
        <row r="2331">
          <cell r="L2331">
            <v>227273</v>
          </cell>
        </row>
        <row r="2332">
          <cell r="L2332">
            <v>0</v>
          </cell>
        </row>
        <row r="2333">
          <cell r="L2333">
            <v>22727</v>
          </cell>
        </row>
        <row r="2334">
          <cell r="L2334">
            <v>0</v>
          </cell>
        </row>
        <row r="2335">
          <cell r="L2335">
            <v>320000</v>
          </cell>
        </row>
        <row r="2336">
          <cell r="L2336">
            <v>0</v>
          </cell>
        </row>
        <row r="2337">
          <cell r="L2337">
            <v>230000</v>
          </cell>
        </row>
        <row r="2338">
          <cell r="L2338">
            <v>0</v>
          </cell>
        </row>
        <row r="2339">
          <cell r="L2339">
            <v>260000</v>
          </cell>
        </row>
        <row r="2340">
          <cell r="L2340">
            <v>0</v>
          </cell>
        </row>
        <row r="2341">
          <cell r="L2341">
            <v>2470000</v>
          </cell>
        </row>
        <row r="2342">
          <cell r="L2342">
            <v>0</v>
          </cell>
        </row>
        <row r="2343">
          <cell r="L2343">
            <v>2008000</v>
          </cell>
        </row>
        <row r="2344">
          <cell r="L2344">
            <v>0</v>
          </cell>
        </row>
        <row r="2345">
          <cell r="L2345">
            <v>200800</v>
          </cell>
        </row>
        <row r="2346">
          <cell r="L2346">
            <v>0</v>
          </cell>
        </row>
        <row r="2347">
          <cell r="L2347">
            <v>999273</v>
          </cell>
        </row>
        <row r="2348">
          <cell r="L2348">
            <v>0</v>
          </cell>
        </row>
        <row r="2349">
          <cell r="L2349">
            <v>99927</v>
          </cell>
        </row>
        <row r="2350">
          <cell r="L2350">
            <v>0</v>
          </cell>
        </row>
        <row r="2351">
          <cell r="L2351">
            <v>50000</v>
          </cell>
        </row>
        <row r="2352">
          <cell r="L2352">
            <v>0</v>
          </cell>
        </row>
        <row r="2353">
          <cell r="L2353">
            <v>50000000</v>
          </cell>
        </row>
        <row r="2354">
          <cell r="L2354">
            <v>0</v>
          </cell>
        </row>
        <row r="2355">
          <cell r="L2355">
            <v>1527730</v>
          </cell>
        </row>
        <row r="2356">
          <cell r="L2356">
            <v>0</v>
          </cell>
        </row>
        <row r="2357">
          <cell r="L2357">
            <v>395030</v>
          </cell>
        </row>
        <row r="2358">
          <cell r="L2358">
            <v>0</v>
          </cell>
        </row>
        <row r="2359">
          <cell r="L2359">
            <v>775000</v>
          </cell>
        </row>
        <row r="2360">
          <cell r="L2360">
            <v>0</v>
          </cell>
        </row>
        <row r="2361">
          <cell r="L2361">
            <v>16912000</v>
          </cell>
        </row>
        <row r="2362">
          <cell r="L2362">
            <v>0</v>
          </cell>
        </row>
        <row r="2363">
          <cell r="L2363">
            <v>3762000</v>
          </cell>
        </row>
        <row r="2364">
          <cell r="L2364">
            <v>0</v>
          </cell>
        </row>
        <row r="2365">
          <cell r="L2365">
            <v>22218900</v>
          </cell>
        </row>
        <row r="2366">
          <cell r="L2366">
            <v>0</v>
          </cell>
        </row>
        <row r="2367">
          <cell r="L2367">
            <v>12460250</v>
          </cell>
        </row>
        <row r="2368">
          <cell r="L2368">
            <v>0</v>
          </cell>
        </row>
        <row r="2369">
          <cell r="L2369">
            <v>214614135</v>
          </cell>
        </row>
        <row r="2370">
          <cell r="L2370">
            <v>0</v>
          </cell>
        </row>
        <row r="2371">
          <cell r="L2371">
            <v>10000</v>
          </cell>
        </row>
        <row r="2372">
          <cell r="L2372">
            <v>0</v>
          </cell>
        </row>
        <row r="2373">
          <cell r="L2373">
            <v>1000</v>
          </cell>
        </row>
        <row r="2374">
          <cell r="L2374">
            <v>0</v>
          </cell>
        </row>
        <row r="2375">
          <cell r="L2375">
            <v>50524560</v>
          </cell>
        </row>
        <row r="2376">
          <cell r="L2376">
            <v>0</v>
          </cell>
        </row>
        <row r="2377">
          <cell r="L2377">
            <v>9473355</v>
          </cell>
        </row>
        <row r="2378">
          <cell r="L2378">
            <v>0</v>
          </cell>
        </row>
        <row r="2379">
          <cell r="L2379">
            <v>4210380</v>
          </cell>
        </row>
        <row r="2380">
          <cell r="L2380">
            <v>0</v>
          </cell>
        </row>
        <row r="2381">
          <cell r="L2381">
            <v>10000</v>
          </cell>
        </row>
        <row r="2382">
          <cell r="L2382">
            <v>0</v>
          </cell>
        </row>
        <row r="2383">
          <cell r="L2383">
            <v>1000</v>
          </cell>
        </row>
        <row r="2384">
          <cell r="L2384">
            <v>0</v>
          </cell>
        </row>
        <row r="2385">
          <cell r="L2385">
            <v>36196440</v>
          </cell>
        </row>
        <row r="2386">
          <cell r="L2386">
            <v>0</v>
          </cell>
        </row>
        <row r="2387">
          <cell r="L2387">
            <v>4041000</v>
          </cell>
        </row>
        <row r="2388">
          <cell r="L2388">
            <v>0</v>
          </cell>
        </row>
        <row r="2389">
          <cell r="L2389">
            <v>4023744</v>
          </cell>
        </row>
        <row r="2390">
          <cell r="L2390">
            <v>0</v>
          </cell>
        </row>
        <row r="2391">
          <cell r="L2391">
            <v>2336609</v>
          </cell>
        </row>
        <row r="2392">
          <cell r="L2392">
            <v>0</v>
          </cell>
        </row>
        <row r="2393">
          <cell r="L2393">
            <v>233661</v>
          </cell>
        </row>
        <row r="2394">
          <cell r="L2394">
            <v>0</v>
          </cell>
        </row>
        <row r="2395">
          <cell r="L2395">
            <v>180000</v>
          </cell>
        </row>
        <row r="2396">
          <cell r="L2396">
            <v>0</v>
          </cell>
        </row>
        <row r="2397">
          <cell r="L2397">
            <v>520000</v>
          </cell>
        </row>
        <row r="2398">
          <cell r="L2398">
            <v>0</v>
          </cell>
        </row>
        <row r="2399">
          <cell r="L2399">
            <v>140000</v>
          </cell>
        </row>
        <row r="2400">
          <cell r="L2400">
            <v>0</v>
          </cell>
        </row>
        <row r="2401">
          <cell r="L2401">
            <v>190000</v>
          </cell>
        </row>
        <row r="2402">
          <cell r="L2402">
            <v>0</v>
          </cell>
        </row>
        <row r="2403">
          <cell r="L2403">
            <v>150000</v>
          </cell>
        </row>
        <row r="2404">
          <cell r="L2404">
            <v>0</v>
          </cell>
        </row>
        <row r="2405">
          <cell r="L2405">
            <v>545455</v>
          </cell>
        </row>
        <row r="2406">
          <cell r="L2406">
            <v>0</v>
          </cell>
        </row>
        <row r="2407">
          <cell r="L2407">
            <v>54545</v>
          </cell>
        </row>
        <row r="2408">
          <cell r="L2408">
            <v>0</v>
          </cell>
        </row>
        <row r="2409">
          <cell r="L2409">
            <v>720000</v>
          </cell>
        </row>
        <row r="2410">
          <cell r="L2410">
            <v>0</v>
          </cell>
        </row>
        <row r="2411">
          <cell r="L2411">
            <v>1412400</v>
          </cell>
        </row>
        <row r="2412">
          <cell r="L2412">
            <v>0</v>
          </cell>
        </row>
        <row r="2413">
          <cell r="L2413">
            <v>1284000</v>
          </cell>
        </row>
        <row r="2414">
          <cell r="L2414">
            <v>0</v>
          </cell>
        </row>
        <row r="2415">
          <cell r="L2415">
            <v>1070000</v>
          </cell>
        </row>
        <row r="2416">
          <cell r="L2416">
            <v>0</v>
          </cell>
        </row>
        <row r="2417">
          <cell r="L2417">
            <v>128400</v>
          </cell>
        </row>
        <row r="2418">
          <cell r="L2418">
            <v>0</v>
          </cell>
        </row>
        <row r="2419">
          <cell r="L2419">
            <v>513609</v>
          </cell>
        </row>
        <row r="2420">
          <cell r="L2420">
            <v>0</v>
          </cell>
        </row>
        <row r="2421">
          <cell r="L2421">
            <v>51361</v>
          </cell>
        </row>
        <row r="2422">
          <cell r="L2422">
            <v>0</v>
          </cell>
        </row>
        <row r="2423">
          <cell r="L2423">
            <v>40000</v>
          </cell>
        </row>
        <row r="2424">
          <cell r="L2424">
            <v>0</v>
          </cell>
        </row>
        <row r="2425">
          <cell r="L2425">
            <v>50000000</v>
          </cell>
        </row>
        <row r="2426">
          <cell r="L2426">
            <v>0</v>
          </cell>
        </row>
        <row r="2427">
          <cell r="L2427">
            <v>100000000</v>
          </cell>
        </row>
        <row r="2428">
          <cell r="L2428">
            <v>0</v>
          </cell>
        </row>
        <row r="2429">
          <cell r="L2429">
            <v>900000000</v>
          </cell>
        </row>
        <row r="2430">
          <cell r="L2430">
            <v>0</v>
          </cell>
        </row>
        <row r="2431">
          <cell r="L2431">
            <v>490000</v>
          </cell>
        </row>
        <row r="2432">
          <cell r="L2432">
            <v>0</v>
          </cell>
        </row>
        <row r="2433">
          <cell r="L2433">
            <v>100000</v>
          </cell>
        </row>
        <row r="2434">
          <cell r="L2434">
            <v>0</v>
          </cell>
        </row>
        <row r="2435">
          <cell r="L2435">
            <v>49000</v>
          </cell>
        </row>
        <row r="2436">
          <cell r="L2436">
            <v>0</v>
          </cell>
        </row>
        <row r="2437">
          <cell r="L2437">
            <v>3188000</v>
          </cell>
        </row>
        <row r="2438">
          <cell r="L2438">
            <v>0</v>
          </cell>
        </row>
        <row r="2439">
          <cell r="L2439">
            <v>318800</v>
          </cell>
        </row>
        <row r="2440">
          <cell r="L2440">
            <v>0</v>
          </cell>
        </row>
        <row r="2441">
          <cell r="L2441">
            <v>1000000</v>
          </cell>
        </row>
        <row r="2442">
          <cell r="L2442">
            <v>0</v>
          </cell>
        </row>
        <row r="2443">
          <cell r="L2443">
            <v>3100</v>
          </cell>
        </row>
        <row r="2444">
          <cell r="L2444">
            <v>0</v>
          </cell>
        </row>
        <row r="2445">
          <cell r="L2445">
            <v>256888</v>
          </cell>
        </row>
        <row r="2446">
          <cell r="L2446">
            <v>0</v>
          </cell>
        </row>
        <row r="2447">
          <cell r="L2447">
            <v>875309</v>
          </cell>
        </row>
        <row r="2448">
          <cell r="L2448">
            <v>0</v>
          </cell>
        </row>
        <row r="2449">
          <cell r="L2449">
            <v>177942</v>
          </cell>
        </row>
        <row r="2450">
          <cell r="L2450">
            <v>0</v>
          </cell>
        </row>
        <row r="2451">
          <cell r="L2451">
            <v>20415887</v>
          </cell>
        </row>
        <row r="2452">
          <cell r="L2452">
            <v>0</v>
          </cell>
        </row>
        <row r="2453">
          <cell r="L2453">
            <v>12545280</v>
          </cell>
        </row>
        <row r="2454">
          <cell r="L2454">
            <v>0</v>
          </cell>
        </row>
        <row r="2455">
          <cell r="L2455">
            <v>5726000</v>
          </cell>
        </row>
        <row r="2456">
          <cell r="L2456">
            <v>0</v>
          </cell>
        </row>
        <row r="2457">
          <cell r="L2457">
            <v>10000</v>
          </cell>
        </row>
        <row r="2458">
          <cell r="L2458">
            <v>0</v>
          </cell>
        </row>
        <row r="2459">
          <cell r="L2459">
            <v>1000</v>
          </cell>
        </row>
        <row r="2460">
          <cell r="L2460">
            <v>0</v>
          </cell>
        </row>
        <row r="2461">
          <cell r="L2461">
            <v>9020000</v>
          </cell>
        </row>
        <row r="2462">
          <cell r="L2462">
            <v>0</v>
          </cell>
        </row>
        <row r="2463">
          <cell r="L2463">
            <v>10000</v>
          </cell>
        </row>
        <row r="2464">
          <cell r="L2464">
            <v>0</v>
          </cell>
        </row>
        <row r="2465">
          <cell r="L2465">
            <v>1000</v>
          </cell>
        </row>
        <row r="2466">
          <cell r="L2466">
            <v>0</v>
          </cell>
        </row>
        <row r="2467">
          <cell r="L2467">
            <v>12445844</v>
          </cell>
        </row>
        <row r="2468">
          <cell r="L2468">
            <v>0</v>
          </cell>
        </row>
        <row r="2469">
          <cell r="L2469">
            <v>32000</v>
          </cell>
        </row>
        <row r="2470">
          <cell r="L2470">
            <v>0</v>
          </cell>
        </row>
        <row r="2471">
          <cell r="L2471">
            <v>3200</v>
          </cell>
        </row>
        <row r="2472">
          <cell r="L2472">
            <v>0</v>
          </cell>
        </row>
        <row r="2473">
          <cell r="L2473">
            <v>20633500</v>
          </cell>
        </row>
        <row r="2474">
          <cell r="L2474">
            <v>0</v>
          </cell>
        </row>
        <row r="2475">
          <cell r="L2475">
            <v>10000</v>
          </cell>
        </row>
        <row r="2476">
          <cell r="L2476">
            <v>0</v>
          </cell>
        </row>
        <row r="2477">
          <cell r="L2477">
            <v>1000</v>
          </cell>
        </row>
        <row r="2478">
          <cell r="L2478">
            <v>0</v>
          </cell>
        </row>
        <row r="2479">
          <cell r="L2479">
            <v>37548000</v>
          </cell>
        </row>
        <row r="2480">
          <cell r="L2480">
            <v>0</v>
          </cell>
        </row>
        <row r="2481">
          <cell r="L2481">
            <v>10000</v>
          </cell>
        </row>
        <row r="2482">
          <cell r="L2482">
            <v>0</v>
          </cell>
        </row>
        <row r="2483">
          <cell r="L2483">
            <v>1000</v>
          </cell>
        </row>
        <row r="2484">
          <cell r="L2484">
            <v>0</v>
          </cell>
        </row>
        <row r="2485">
          <cell r="L2485">
            <v>23700000</v>
          </cell>
        </row>
        <row r="2486">
          <cell r="L2486">
            <v>0</v>
          </cell>
        </row>
        <row r="2487">
          <cell r="L2487">
            <v>10000</v>
          </cell>
        </row>
        <row r="2488">
          <cell r="L2488">
            <v>0</v>
          </cell>
        </row>
        <row r="2489">
          <cell r="L2489">
            <v>1000</v>
          </cell>
        </row>
        <row r="2490">
          <cell r="L2490">
            <v>0</v>
          </cell>
        </row>
        <row r="2491">
          <cell r="L2491">
            <v>451066</v>
          </cell>
        </row>
        <row r="2492">
          <cell r="L2492">
            <v>0</v>
          </cell>
        </row>
        <row r="2493">
          <cell r="L2493">
            <v>45107</v>
          </cell>
        </row>
        <row r="2494">
          <cell r="L2494">
            <v>0</v>
          </cell>
        </row>
        <row r="2495">
          <cell r="L2495">
            <v>1007971496</v>
          </cell>
        </row>
        <row r="2496">
          <cell r="L2496">
            <v>0</v>
          </cell>
        </row>
        <row r="2497">
          <cell r="L2497">
            <v>18906800</v>
          </cell>
        </row>
        <row r="2498">
          <cell r="L2498">
            <v>0</v>
          </cell>
        </row>
        <row r="2499">
          <cell r="L2499">
            <v>20000</v>
          </cell>
        </row>
        <row r="2500">
          <cell r="L2500">
            <v>0</v>
          </cell>
        </row>
        <row r="2501">
          <cell r="L2501">
            <v>2000</v>
          </cell>
        </row>
        <row r="2502">
          <cell r="L2502">
            <v>0</v>
          </cell>
        </row>
        <row r="2503">
          <cell r="L2503">
            <v>492649390</v>
          </cell>
        </row>
        <row r="2504">
          <cell r="L2504">
            <v>0</v>
          </cell>
        </row>
        <row r="2505">
          <cell r="L2505">
            <v>500000000</v>
          </cell>
        </row>
        <row r="2506">
          <cell r="L2506">
            <v>0</v>
          </cell>
        </row>
        <row r="2507">
          <cell r="L2507">
            <v>978857</v>
          </cell>
        </row>
        <row r="2508">
          <cell r="L2508">
            <v>0</v>
          </cell>
        </row>
        <row r="2509">
          <cell r="L2509">
            <v>1000000</v>
          </cell>
        </row>
        <row r="2510">
          <cell r="L2510">
            <v>0</v>
          </cell>
        </row>
        <row r="2511">
          <cell r="L2511">
            <v>4550160</v>
          </cell>
        </row>
        <row r="2512">
          <cell r="L2512">
            <v>0</v>
          </cell>
        </row>
        <row r="2513">
          <cell r="L2513">
            <v>2636000</v>
          </cell>
        </row>
        <row r="2514">
          <cell r="L2514">
            <v>0</v>
          </cell>
        </row>
        <row r="2515">
          <cell r="L2515">
            <v>5000000</v>
          </cell>
        </row>
        <row r="2516">
          <cell r="L2516">
            <v>0</v>
          </cell>
        </row>
        <row r="2517">
          <cell r="L2517">
            <v>5005000</v>
          </cell>
        </row>
        <row r="2518">
          <cell r="L2518">
            <v>0</v>
          </cell>
        </row>
        <row r="2519">
          <cell r="L2519">
            <v>23700000</v>
          </cell>
        </row>
        <row r="2520">
          <cell r="L2520">
            <v>0</v>
          </cell>
        </row>
        <row r="2521">
          <cell r="L2521">
            <v>18818250</v>
          </cell>
        </row>
        <row r="2522">
          <cell r="L2522">
            <v>0</v>
          </cell>
        </row>
        <row r="2523">
          <cell r="L2523">
            <v>10000</v>
          </cell>
        </row>
        <row r="2524">
          <cell r="L2524">
            <v>0</v>
          </cell>
        </row>
        <row r="2525">
          <cell r="L2525">
            <v>1000</v>
          </cell>
        </row>
        <row r="2526">
          <cell r="L2526">
            <v>0</v>
          </cell>
        </row>
        <row r="2527">
          <cell r="L2527">
            <v>16879500</v>
          </cell>
        </row>
        <row r="2528">
          <cell r="L2528">
            <v>0</v>
          </cell>
        </row>
        <row r="2529">
          <cell r="L2529">
            <v>10000</v>
          </cell>
        </row>
        <row r="2530">
          <cell r="L2530">
            <v>0</v>
          </cell>
        </row>
        <row r="2531">
          <cell r="L2531">
            <v>1000</v>
          </cell>
        </row>
        <row r="2532">
          <cell r="L2532">
            <v>0</v>
          </cell>
        </row>
        <row r="2533">
          <cell r="L2533">
            <v>167771</v>
          </cell>
        </row>
        <row r="2534">
          <cell r="L2534">
            <v>0</v>
          </cell>
        </row>
        <row r="2535">
          <cell r="L2535">
            <v>193415040</v>
          </cell>
        </row>
        <row r="2536">
          <cell r="L2536">
            <v>0</v>
          </cell>
        </row>
        <row r="2537">
          <cell r="L2537">
            <v>19341504</v>
          </cell>
        </row>
        <row r="2538">
          <cell r="L2538">
            <v>0</v>
          </cell>
        </row>
        <row r="2539">
          <cell r="L2539">
            <v>25000000</v>
          </cell>
        </row>
        <row r="2540">
          <cell r="L2540">
            <v>0</v>
          </cell>
        </row>
        <row r="2541">
          <cell r="L2541">
            <v>113790958</v>
          </cell>
        </row>
        <row r="2542">
          <cell r="L2542">
            <v>0</v>
          </cell>
        </row>
        <row r="2543">
          <cell r="L2543">
            <v>59578199</v>
          </cell>
        </row>
        <row r="2544">
          <cell r="L2544">
            <v>0</v>
          </cell>
        </row>
        <row r="2545">
          <cell r="L2545">
            <v>28000000</v>
          </cell>
        </row>
        <row r="2546">
          <cell r="L2546">
            <v>0</v>
          </cell>
        </row>
        <row r="2547">
          <cell r="L2547">
            <v>10000</v>
          </cell>
        </row>
        <row r="2548">
          <cell r="L2548">
            <v>0</v>
          </cell>
        </row>
        <row r="2549">
          <cell r="L2549">
            <v>1000</v>
          </cell>
        </row>
        <row r="2550">
          <cell r="L2550">
            <v>0</v>
          </cell>
        </row>
        <row r="2551">
          <cell r="L2551">
            <v>1300000000</v>
          </cell>
        </row>
        <row r="2552">
          <cell r="L2552">
            <v>0</v>
          </cell>
        </row>
        <row r="2553">
          <cell r="L2553">
            <v>14953182</v>
          </cell>
        </row>
        <row r="2554">
          <cell r="L2554">
            <v>0</v>
          </cell>
        </row>
        <row r="2555">
          <cell r="L2555">
            <v>1181</v>
          </cell>
        </row>
        <row r="2556">
          <cell r="L2556">
            <v>0</v>
          </cell>
        </row>
        <row r="2557">
          <cell r="L2557">
            <v>4357700</v>
          </cell>
        </row>
        <row r="2558">
          <cell r="L2558">
            <v>0</v>
          </cell>
        </row>
        <row r="2559">
          <cell r="L2559">
            <v>38439919</v>
          </cell>
        </row>
        <row r="2560">
          <cell r="L2560">
            <v>0</v>
          </cell>
        </row>
        <row r="2561">
          <cell r="L2561">
            <v>6699000</v>
          </cell>
        </row>
        <row r="2562">
          <cell r="L2562">
            <v>0</v>
          </cell>
        </row>
        <row r="2563">
          <cell r="L2563">
            <v>150000</v>
          </cell>
        </row>
        <row r="2564">
          <cell r="L2564">
            <v>0</v>
          </cell>
        </row>
        <row r="2565">
          <cell r="L2565">
            <v>3025</v>
          </cell>
        </row>
        <row r="2566">
          <cell r="L2566">
            <v>0</v>
          </cell>
        </row>
        <row r="2567">
          <cell r="L2567">
            <v>429234</v>
          </cell>
        </row>
        <row r="2568">
          <cell r="L2568">
            <v>0</v>
          </cell>
        </row>
        <row r="2569">
          <cell r="L2569">
            <v>4292337</v>
          </cell>
        </row>
        <row r="2570">
          <cell r="L2570">
            <v>0</v>
          </cell>
        </row>
        <row r="2571">
          <cell r="L2571">
            <v>1499330</v>
          </cell>
        </row>
        <row r="2572">
          <cell r="L2572">
            <v>0</v>
          </cell>
        </row>
        <row r="2573">
          <cell r="L2573">
            <v>14993301</v>
          </cell>
        </row>
        <row r="2574">
          <cell r="L2574">
            <v>0</v>
          </cell>
        </row>
        <row r="2575">
          <cell r="L2575">
            <v>12923880</v>
          </cell>
        </row>
        <row r="2576">
          <cell r="L2576">
            <v>0</v>
          </cell>
        </row>
        <row r="2577">
          <cell r="L2577">
            <v>4721571</v>
          </cell>
        </row>
        <row r="2578">
          <cell r="L2578">
            <v>0</v>
          </cell>
        </row>
        <row r="2579">
          <cell r="L2579">
            <v>16492631</v>
          </cell>
        </row>
        <row r="2580">
          <cell r="L2580">
            <v>0</v>
          </cell>
        </row>
        <row r="2581">
          <cell r="L2581">
            <v>212708900</v>
          </cell>
        </row>
        <row r="2582">
          <cell r="L2582">
            <v>0</v>
          </cell>
        </row>
        <row r="2583">
          <cell r="L2583">
            <v>542500</v>
          </cell>
        </row>
        <row r="2584">
          <cell r="L2584">
            <v>0</v>
          </cell>
        </row>
        <row r="2585">
          <cell r="L2585">
            <v>4936667</v>
          </cell>
        </row>
        <row r="2586">
          <cell r="L2586">
            <v>0</v>
          </cell>
        </row>
        <row r="2587">
          <cell r="L2587">
            <v>158990728</v>
          </cell>
        </row>
        <row r="2588">
          <cell r="L2588">
            <v>0</v>
          </cell>
        </row>
        <row r="2589">
          <cell r="L2589">
            <v>118000</v>
          </cell>
        </row>
        <row r="2590">
          <cell r="L2590">
            <v>0</v>
          </cell>
        </row>
        <row r="2591">
          <cell r="L2591">
            <v>2227550</v>
          </cell>
        </row>
        <row r="2592">
          <cell r="L2592">
            <v>0</v>
          </cell>
        </row>
        <row r="2593">
          <cell r="L2593">
            <v>416667</v>
          </cell>
        </row>
        <row r="2594">
          <cell r="L2594">
            <v>0</v>
          </cell>
        </row>
        <row r="2595">
          <cell r="L2595">
            <v>2794020</v>
          </cell>
        </row>
        <row r="2596">
          <cell r="L2596">
            <v>0</v>
          </cell>
        </row>
        <row r="2597">
          <cell r="L2597">
            <v>770075</v>
          </cell>
        </row>
        <row r="2598">
          <cell r="L2598">
            <v>0</v>
          </cell>
        </row>
        <row r="2599">
          <cell r="L2599">
            <v>1240067</v>
          </cell>
        </row>
        <row r="2600">
          <cell r="L2600">
            <v>0</v>
          </cell>
        </row>
        <row r="2601">
          <cell r="L2601">
            <v>250000</v>
          </cell>
        </row>
        <row r="2602">
          <cell r="L2602">
            <v>0</v>
          </cell>
        </row>
        <row r="2603">
          <cell r="L2603">
            <v>1445455</v>
          </cell>
        </row>
        <row r="2604">
          <cell r="L2604">
            <v>0</v>
          </cell>
        </row>
        <row r="2605">
          <cell r="L2605">
            <v>1854899</v>
          </cell>
        </row>
        <row r="2606">
          <cell r="L2606">
            <v>0</v>
          </cell>
        </row>
        <row r="2607">
          <cell r="L2607">
            <v>758480</v>
          </cell>
        </row>
        <row r="2608">
          <cell r="L2608">
            <v>0</v>
          </cell>
        </row>
        <row r="2609">
          <cell r="L2609">
            <v>491450</v>
          </cell>
        </row>
        <row r="2610">
          <cell r="L2610">
            <v>0</v>
          </cell>
        </row>
        <row r="2611">
          <cell r="L2611">
            <v>74078693</v>
          </cell>
        </row>
        <row r="2612">
          <cell r="L2612">
            <v>0</v>
          </cell>
        </row>
        <row r="2613">
          <cell r="L2613">
            <v>1060308</v>
          </cell>
        </row>
        <row r="2614">
          <cell r="L2614">
            <v>0</v>
          </cell>
        </row>
        <row r="2615">
          <cell r="L2615">
            <v>847841</v>
          </cell>
        </row>
        <row r="2616">
          <cell r="L2616">
            <v>0</v>
          </cell>
        </row>
        <row r="2617">
          <cell r="L2617">
            <v>12010508</v>
          </cell>
        </row>
        <row r="2618">
          <cell r="L2618">
            <v>0</v>
          </cell>
        </row>
        <row r="2619">
          <cell r="L2619">
            <v>8821488</v>
          </cell>
        </row>
        <row r="2620">
          <cell r="L2620">
            <v>0</v>
          </cell>
        </row>
        <row r="2621">
          <cell r="L2621">
            <v>13197925</v>
          </cell>
        </row>
        <row r="2622">
          <cell r="L2622">
            <v>0</v>
          </cell>
        </row>
        <row r="2623">
          <cell r="L2623">
            <v>2525533</v>
          </cell>
        </row>
        <row r="2624">
          <cell r="L2624">
            <v>0</v>
          </cell>
        </row>
        <row r="2625">
          <cell r="L2625">
            <v>2911890</v>
          </cell>
        </row>
        <row r="2626">
          <cell r="L2626">
            <v>0</v>
          </cell>
        </row>
        <row r="2627">
          <cell r="L2627">
            <v>10393182</v>
          </cell>
        </row>
        <row r="2628">
          <cell r="L2628">
            <v>0</v>
          </cell>
        </row>
        <row r="2629">
          <cell r="L2629">
            <v>1173376</v>
          </cell>
        </row>
        <row r="2630">
          <cell r="L2630">
            <v>0</v>
          </cell>
        </row>
        <row r="2631">
          <cell r="L2631">
            <v>118279</v>
          </cell>
        </row>
        <row r="2632">
          <cell r="L2632">
            <v>0</v>
          </cell>
        </row>
        <row r="2633">
          <cell r="L2633">
            <v>8333333</v>
          </cell>
        </row>
        <row r="2634">
          <cell r="L2634">
            <v>0</v>
          </cell>
        </row>
        <row r="2635">
          <cell r="L2635">
            <v>6394003</v>
          </cell>
        </row>
        <row r="2636">
          <cell r="L2636">
            <v>0</v>
          </cell>
        </row>
        <row r="2637">
          <cell r="L2637">
            <v>26356161</v>
          </cell>
        </row>
        <row r="2638">
          <cell r="L2638">
            <v>0</v>
          </cell>
        </row>
        <row r="2639">
          <cell r="L2639">
            <v>8614462</v>
          </cell>
        </row>
        <row r="2640">
          <cell r="L2640">
            <v>0</v>
          </cell>
        </row>
        <row r="2641">
          <cell r="L2641">
            <v>485697</v>
          </cell>
        </row>
        <row r="2642">
          <cell r="L2642">
            <v>0</v>
          </cell>
        </row>
        <row r="2643">
          <cell r="L2643">
            <v>8598222</v>
          </cell>
        </row>
        <row r="2644">
          <cell r="L2644">
            <v>0</v>
          </cell>
        </row>
        <row r="2645">
          <cell r="L2645">
            <v>52156440</v>
          </cell>
        </row>
        <row r="2646">
          <cell r="L2646">
            <v>0</v>
          </cell>
        </row>
        <row r="2647">
          <cell r="L2647">
            <v>30631560</v>
          </cell>
        </row>
        <row r="2648">
          <cell r="L2648">
            <v>0</v>
          </cell>
        </row>
        <row r="2649">
          <cell r="L2649">
            <v>8840286</v>
          </cell>
        </row>
        <row r="2650">
          <cell r="L2650">
            <v>0</v>
          </cell>
        </row>
        <row r="2651">
          <cell r="L2651">
            <v>5191914</v>
          </cell>
        </row>
        <row r="2652">
          <cell r="L2652">
            <v>0</v>
          </cell>
        </row>
        <row r="2653">
          <cell r="L2653">
            <v>910637</v>
          </cell>
        </row>
        <row r="2654">
          <cell r="L2654">
            <v>0</v>
          </cell>
        </row>
        <row r="2655">
          <cell r="L2655">
            <v>534818</v>
          </cell>
        </row>
        <row r="2656">
          <cell r="L2656">
            <v>0</v>
          </cell>
        </row>
        <row r="2657">
          <cell r="L2657">
            <v>2000000</v>
          </cell>
        </row>
        <row r="2658">
          <cell r="L2658">
            <v>0</v>
          </cell>
        </row>
        <row r="2659">
          <cell r="L2659">
            <v>2000000</v>
          </cell>
        </row>
        <row r="2660">
          <cell r="L2660">
            <v>0</v>
          </cell>
        </row>
        <row r="2661">
          <cell r="L2661">
            <v>2000000</v>
          </cell>
        </row>
        <row r="2662">
          <cell r="L2662">
            <v>0</v>
          </cell>
        </row>
        <row r="2663">
          <cell r="L2663">
            <v>2000000</v>
          </cell>
        </row>
        <row r="2664">
          <cell r="L2664">
            <v>0</v>
          </cell>
        </row>
        <row r="2665">
          <cell r="L2665">
            <v>1000000</v>
          </cell>
        </row>
        <row r="2666">
          <cell r="L2666">
            <v>0</v>
          </cell>
        </row>
        <row r="2667">
          <cell r="L2667">
            <v>1000000</v>
          </cell>
        </row>
        <row r="2668">
          <cell r="L2668">
            <v>0</v>
          </cell>
        </row>
        <row r="2669">
          <cell r="L2669">
            <v>25000000</v>
          </cell>
        </row>
        <row r="2670">
          <cell r="L2670">
            <v>0</v>
          </cell>
        </row>
        <row r="2671">
          <cell r="L2671">
            <v>82788000</v>
          </cell>
        </row>
        <row r="2672">
          <cell r="L2672">
            <v>0</v>
          </cell>
        </row>
        <row r="2673">
          <cell r="L2673">
            <v>108514137</v>
          </cell>
        </row>
        <row r="2674">
          <cell r="L2674">
            <v>0</v>
          </cell>
        </row>
        <row r="2675">
          <cell r="L2675">
            <v>151433667</v>
          </cell>
        </row>
        <row r="2676">
          <cell r="L2676">
            <v>0</v>
          </cell>
        </row>
        <row r="2677">
          <cell r="L2677">
            <v>12943000</v>
          </cell>
        </row>
        <row r="2678">
          <cell r="L2678">
            <v>0</v>
          </cell>
        </row>
        <row r="2679">
          <cell r="L2679">
            <v>2773500</v>
          </cell>
        </row>
        <row r="2680">
          <cell r="L2680">
            <v>0</v>
          </cell>
        </row>
        <row r="2681">
          <cell r="L2681">
            <v>1849000</v>
          </cell>
        </row>
        <row r="2682">
          <cell r="L2682">
            <v>0</v>
          </cell>
        </row>
        <row r="2683">
          <cell r="L2683">
            <v>4167106</v>
          </cell>
        </row>
        <row r="2684">
          <cell r="L2684">
            <v>0</v>
          </cell>
        </row>
        <row r="2685">
          <cell r="L2685">
            <v>2483402</v>
          </cell>
        </row>
        <row r="2686">
          <cell r="L2686">
            <v>0</v>
          </cell>
        </row>
        <row r="2687">
          <cell r="L2687">
            <v>5388576</v>
          </cell>
        </row>
        <row r="2688">
          <cell r="L2688">
            <v>0</v>
          </cell>
        </row>
        <row r="2689">
          <cell r="L2689">
            <v>30</v>
          </cell>
        </row>
        <row r="2690">
          <cell r="L2690">
            <v>0</v>
          </cell>
        </row>
        <row r="2691">
          <cell r="L2691">
            <v>11359400</v>
          </cell>
        </row>
        <row r="2692">
          <cell r="L2692">
            <v>0</v>
          </cell>
        </row>
        <row r="2693">
          <cell r="L2693">
            <v>5096600</v>
          </cell>
        </row>
        <row r="2694">
          <cell r="L2694">
            <v>0</v>
          </cell>
        </row>
        <row r="2695">
          <cell r="L2695">
            <v>15772600</v>
          </cell>
        </row>
        <row r="2696">
          <cell r="L2696">
            <v>0</v>
          </cell>
        </row>
        <row r="2697">
          <cell r="L2697">
            <v>2004600</v>
          </cell>
        </row>
        <row r="2698">
          <cell r="L2698">
            <v>0</v>
          </cell>
        </row>
        <row r="2699">
          <cell r="L2699">
            <v>899400</v>
          </cell>
        </row>
        <row r="2700">
          <cell r="L2700">
            <v>0</v>
          </cell>
        </row>
        <row r="2701">
          <cell r="L2701">
            <v>2783400</v>
          </cell>
        </row>
        <row r="2702">
          <cell r="L2702">
            <v>0</v>
          </cell>
        </row>
        <row r="2703">
          <cell r="L2703">
            <v>668200</v>
          </cell>
        </row>
        <row r="2704">
          <cell r="L2704">
            <v>0</v>
          </cell>
        </row>
        <row r="2705">
          <cell r="L2705">
            <v>299800</v>
          </cell>
        </row>
        <row r="2706">
          <cell r="L2706">
            <v>0</v>
          </cell>
        </row>
        <row r="2707">
          <cell r="L2707">
            <v>927800</v>
          </cell>
        </row>
        <row r="2708">
          <cell r="L2708">
            <v>0</v>
          </cell>
        </row>
        <row r="2709">
          <cell r="L2709">
            <v>8426317</v>
          </cell>
        </row>
        <row r="2710">
          <cell r="L2710">
            <v>0</v>
          </cell>
        </row>
        <row r="2711">
          <cell r="L2711">
            <v>15832000</v>
          </cell>
        </row>
        <row r="2712">
          <cell r="L2712">
            <v>0</v>
          </cell>
        </row>
        <row r="2713">
          <cell r="L2713">
            <v>9270000</v>
          </cell>
        </row>
        <row r="2714">
          <cell r="L2714">
            <v>0</v>
          </cell>
        </row>
        <row r="2715">
          <cell r="L2715">
            <v>2500000</v>
          </cell>
        </row>
        <row r="2716">
          <cell r="L2716">
            <v>0</v>
          </cell>
        </row>
        <row r="2717">
          <cell r="L2717">
            <v>1200000</v>
          </cell>
        </row>
        <row r="2718">
          <cell r="L2718">
            <v>0</v>
          </cell>
        </row>
        <row r="2719">
          <cell r="L2719">
            <v>270000</v>
          </cell>
        </row>
        <row r="2720">
          <cell r="L2720">
            <v>0</v>
          </cell>
        </row>
        <row r="2721">
          <cell r="L2721">
            <v>244000</v>
          </cell>
        </row>
        <row r="2722">
          <cell r="L2722">
            <v>0</v>
          </cell>
        </row>
        <row r="2723">
          <cell r="L2723">
            <v>250000</v>
          </cell>
        </row>
        <row r="2724">
          <cell r="L2724">
            <v>0</v>
          </cell>
        </row>
        <row r="2725">
          <cell r="L2725">
            <v>185000</v>
          </cell>
        </row>
        <row r="2726">
          <cell r="L2726">
            <v>0</v>
          </cell>
        </row>
        <row r="2727">
          <cell r="L2727">
            <v>150000</v>
          </cell>
        </row>
        <row r="2728">
          <cell r="L2728">
            <v>0</v>
          </cell>
        </row>
        <row r="2729">
          <cell r="L2729">
            <v>180000</v>
          </cell>
        </row>
        <row r="2730">
          <cell r="L2730">
            <v>0</v>
          </cell>
        </row>
        <row r="2731">
          <cell r="L2731">
            <v>1355000</v>
          </cell>
        </row>
        <row r="2732">
          <cell r="L2732">
            <v>0</v>
          </cell>
        </row>
        <row r="2733">
          <cell r="L2733">
            <v>80000</v>
          </cell>
        </row>
        <row r="2734">
          <cell r="L2734">
            <v>0</v>
          </cell>
        </row>
        <row r="2735">
          <cell r="L2735">
            <v>130000</v>
          </cell>
        </row>
        <row r="2736">
          <cell r="L2736">
            <v>0</v>
          </cell>
        </row>
        <row r="2737">
          <cell r="L2737">
            <v>1047088</v>
          </cell>
        </row>
        <row r="2738">
          <cell r="L2738">
            <v>0</v>
          </cell>
        </row>
        <row r="2739">
          <cell r="L2739">
            <v>60000</v>
          </cell>
        </row>
        <row r="2740">
          <cell r="L2740">
            <v>0</v>
          </cell>
        </row>
        <row r="2741">
          <cell r="L2741">
            <v>10000</v>
          </cell>
        </row>
        <row r="2742">
          <cell r="L2742">
            <v>0</v>
          </cell>
        </row>
        <row r="2743">
          <cell r="L2743">
            <v>56246</v>
          </cell>
        </row>
        <row r="2744">
          <cell r="L2744">
            <v>0</v>
          </cell>
        </row>
        <row r="2745">
          <cell r="L2745">
            <v>520000</v>
          </cell>
        </row>
        <row r="2746">
          <cell r="L2746">
            <v>0</v>
          </cell>
        </row>
        <row r="2747">
          <cell r="L2747">
            <v>1440000</v>
          </cell>
        </row>
        <row r="2748">
          <cell r="L2748">
            <v>0</v>
          </cell>
        </row>
        <row r="2749">
          <cell r="L2749">
            <v>270000</v>
          </cell>
        </row>
        <row r="2750">
          <cell r="L2750">
            <v>0</v>
          </cell>
        </row>
        <row r="2751">
          <cell r="L2751">
            <v>7097805</v>
          </cell>
        </row>
        <row r="2752">
          <cell r="L2752">
            <v>0</v>
          </cell>
        </row>
        <row r="2753">
          <cell r="L2753">
            <v>590000</v>
          </cell>
        </row>
        <row r="2754">
          <cell r="L2754">
            <v>0</v>
          </cell>
        </row>
        <row r="2755">
          <cell r="L2755">
            <v>4478000</v>
          </cell>
        </row>
        <row r="2756">
          <cell r="L2756">
            <v>0</v>
          </cell>
        </row>
        <row r="2757">
          <cell r="L2757">
            <v>8662545</v>
          </cell>
        </row>
        <row r="2758">
          <cell r="L2758">
            <v>0</v>
          </cell>
        </row>
        <row r="2759">
          <cell r="L2759">
            <v>1037273</v>
          </cell>
        </row>
        <row r="2760">
          <cell r="L2760">
            <v>0</v>
          </cell>
        </row>
        <row r="2761">
          <cell r="L2761">
            <v>1063636</v>
          </cell>
        </row>
        <row r="2762">
          <cell r="L2762">
            <v>0</v>
          </cell>
        </row>
        <row r="2763">
          <cell r="L2763">
            <v>772000</v>
          </cell>
        </row>
        <row r="2764">
          <cell r="L2764">
            <v>0</v>
          </cell>
        </row>
        <row r="2765">
          <cell r="L2765">
            <v>1510000</v>
          </cell>
        </row>
        <row r="2766">
          <cell r="L2766">
            <v>0</v>
          </cell>
        </row>
        <row r="2767">
          <cell r="L2767">
            <v>108514137</v>
          </cell>
        </row>
        <row r="2768">
          <cell r="L2768">
            <v>0</v>
          </cell>
        </row>
        <row r="2769">
          <cell r="L2769">
            <v>6295800</v>
          </cell>
        </row>
        <row r="2770">
          <cell r="L2770">
            <v>0</v>
          </cell>
        </row>
        <row r="2771">
          <cell r="L2771">
            <v>212708900</v>
          </cell>
        </row>
        <row r="2772">
          <cell r="L2772">
            <v>0</v>
          </cell>
        </row>
        <row r="2773">
          <cell r="L2773">
            <v>3000000</v>
          </cell>
        </row>
        <row r="2774">
          <cell r="L2774">
            <v>0</v>
          </cell>
        </row>
        <row r="2775">
          <cell r="L2775">
            <v>14804528</v>
          </cell>
        </row>
        <row r="2776">
          <cell r="L2776">
            <v>0</v>
          </cell>
        </row>
        <row r="2777">
          <cell r="L2777">
            <v>770075</v>
          </cell>
        </row>
        <row r="2778">
          <cell r="L2778">
            <v>0</v>
          </cell>
        </row>
        <row r="2779">
          <cell r="L2779">
            <v>3640000</v>
          </cell>
        </row>
        <row r="2780">
          <cell r="L2780">
            <v>0</v>
          </cell>
        </row>
        <row r="2781">
          <cell r="L2781">
            <v>3935466</v>
          </cell>
        </row>
        <row r="2782">
          <cell r="L2782">
            <v>0</v>
          </cell>
        </row>
        <row r="2783">
          <cell r="L2783">
            <v>123716159</v>
          </cell>
        </row>
        <row r="2784">
          <cell r="L2784">
            <v>0</v>
          </cell>
        </row>
        <row r="2785">
          <cell r="L2785">
            <v>30430971</v>
          </cell>
        </row>
        <row r="2786">
          <cell r="L2786">
            <v>0</v>
          </cell>
        </row>
        <row r="2787">
          <cell r="L2787">
            <v>176433667</v>
          </cell>
        </row>
        <row r="2788">
          <cell r="L2788">
            <v>0</v>
          </cell>
        </row>
        <row r="2789">
          <cell r="L2789">
            <v>19483800</v>
          </cell>
        </row>
        <row r="2790">
          <cell r="L2790">
            <v>0</v>
          </cell>
        </row>
        <row r="2791">
          <cell r="L2791">
            <v>1000000</v>
          </cell>
        </row>
        <row r="2792">
          <cell r="L2792">
            <v>0</v>
          </cell>
        </row>
        <row r="2793">
          <cell r="L2793">
            <v>5388576</v>
          </cell>
        </row>
        <row r="2794">
          <cell r="L2794">
            <v>0</v>
          </cell>
        </row>
        <row r="2795">
          <cell r="L2795">
            <v>158990728</v>
          </cell>
        </row>
        <row r="2796">
          <cell r="L2796">
            <v>0</v>
          </cell>
        </row>
        <row r="2797">
          <cell r="L2797">
            <v>758480</v>
          </cell>
        </row>
        <row r="2798">
          <cell r="L2798">
            <v>0</v>
          </cell>
        </row>
        <row r="2799">
          <cell r="L2799">
            <v>16601265</v>
          </cell>
        </row>
        <row r="2800">
          <cell r="L2800">
            <v>0</v>
          </cell>
        </row>
        <row r="2801">
          <cell r="L2801">
            <v>21171025</v>
          </cell>
        </row>
        <row r="2802">
          <cell r="L2802">
            <v>0</v>
          </cell>
        </row>
        <row r="2803">
          <cell r="L2803">
            <v>11947325</v>
          </cell>
        </row>
        <row r="2804">
          <cell r="L2804">
            <v>0</v>
          </cell>
        </row>
        <row r="2805">
          <cell r="L2805">
            <v>88294716</v>
          </cell>
        </row>
        <row r="2806">
          <cell r="L2806">
            <v>0</v>
          </cell>
        </row>
        <row r="2807">
          <cell r="L2807">
            <v>50448545</v>
          </cell>
        </row>
        <row r="2808">
          <cell r="L2808">
            <v>0</v>
          </cell>
        </row>
        <row r="2809">
          <cell r="L2809">
            <v>4122000</v>
          </cell>
        </row>
        <row r="2810">
          <cell r="L2810">
            <v>0</v>
          </cell>
        </row>
        <row r="2811">
          <cell r="L2811">
            <v>2283931</v>
          </cell>
        </row>
        <row r="2812">
          <cell r="L2812">
            <v>0</v>
          </cell>
        </row>
        <row r="2813">
          <cell r="L2813">
            <v>14852160</v>
          </cell>
        </row>
        <row r="2814">
          <cell r="L2814">
            <v>0</v>
          </cell>
        </row>
        <row r="2815">
          <cell r="L2815">
            <v>15288375</v>
          </cell>
        </row>
        <row r="2816">
          <cell r="L2816">
            <v>0</v>
          </cell>
        </row>
        <row r="2817">
          <cell r="L2817">
            <v>3344000</v>
          </cell>
        </row>
        <row r="2818">
          <cell r="L2818">
            <v>0</v>
          </cell>
        </row>
        <row r="2819">
          <cell r="L2819">
            <v>3090218</v>
          </cell>
        </row>
        <row r="2820">
          <cell r="L2820">
            <v>0</v>
          </cell>
        </row>
        <row r="2821">
          <cell r="L2821">
            <v>3193670</v>
          </cell>
        </row>
        <row r="2822">
          <cell r="L2822">
            <v>0</v>
          </cell>
        </row>
        <row r="2823">
          <cell r="L2823">
            <v>8874000</v>
          </cell>
        </row>
        <row r="2824">
          <cell r="L2824">
            <v>0</v>
          </cell>
        </row>
        <row r="2825">
          <cell r="L2825">
            <v>19797500</v>
          </cell>
        </row>
        <row r="2826">
          <cell r="L2826">
            <v>0</v>
          </cell>
        </row>
        <row r="2827">
          <cell r="L2827">
            <v>6539500</v>
          </cell>
        </row>
        <row r="2828">
          <cell r="L2828">
            <v>0</v>
          </cell>
        </row>
        <row r="2829">
          <cell r="L2829">
            <v>6286</v>
          </cell>
        </row>
        <row r="2830">
          <cell r="L2830">
            <v>0</v>
          </cell>
        </row>
        <row r="2831">
          <cell r="L2831">
            <v>110116455</v>
          </cell>
        </row>
        <row r="2832">
          <cell r="L2832">
            <v>0</v>
          </cell>
        </row>
        <row r="2833">
          <cell r="L2833">
            <v>978418598</v>
          </cell>
        </row>
        <row r="2834">
          <cell r="L2834">
            <v>0</v>
          </cell>
        </row>
        <row r="2835">
          <cell r="L2835">
            <v>1070000</v>
          </cell>
        </row>
        <row r="2836">
          <cell r="L2836">
            <v>0</v>
          </cell>
        </row>
        <row r="2837">
          <cell r="L2837">
            <v>52182415</v>
          </cell>
        </row>
        <row r="2838">
          <cell r="L2838">
            <v>0</v>
          </cell>
        </row>
        <row r="2839">
          <cell r="L2839">
            <v>1284000</v>
          </cell>
        </row>
        <row r="2840">
          <cell r="L2840">
            <v>0</v>
          </cell>
        </row>
        <row r="2841">
          <cell r="L2841">
            <v>72124545</v>
          </cell>
        </row>
        <row r="2842">
          <cell r="L2842">
            <v>0</v>
          </cell>
        </row>
        <row r="2843">
          <cell r="L2843">
            <v>31034620</v>
          </cell>
        </row>
        <row r="2844">
          <cell r="L2844">
            <v>0</v>
          </cell>
        </row>
        <row r="2845">
          <cell r="L2845">
            <v>13022553</v>
          </cell>
        </row>
        <row r="2846">
          <cell r="L2846">
            <v>0</v>
          </cell>
        </row>
        <row r="2847">
          <cell r="L2847">
            <v>1302255</v>
          </cell>
        </row>
        <row r="2848">
          <cell r="L2848">
            <v>0</v>
          </cell>
        </row>
        <row r="2849">
          <cell r="L2849">
            <v>207750075</v>
          </cell>
        </row>
        <row r="2850">
          <cell r="L2850">
            <v>0</v>
          </cell>
        </row>
        <row r="2851">
          <cell r="L2851">
            <v>24383031</v>
          </cell>
        </row>
        <row r="2852">
          <cell r="L2852">
            <v>0</v>
          </cell>
        </row>
        <row r="2853">
          <cell r="L2853">
            <v>3809091</v>
          </cell>
        </row>
        <row r="2854">
          <cell r="L2854">
            <v>0</v>
          </cell>
        </row>
        <row r="2855">
          <cell r="L2855">
            <v>380909</v>
          </cell>
        </row>
        <row r="2856">
          <cell r="L2856">
            <v>0</v>
          </cell>
        </row>
        <row r="2857">
          <cell r="L2857">
            <v>1000000</v>
          </cell>
        </row>
        <row r="2858">
          <cell r="L2858">
            <v>0</v>
          </cell>
        </row>
        <row r="2859">
          <cell r="L2859">
            <v>1920000</v>
          </cell>
        </row>
        <row r="2860">
          <cell r="L2860">
            <v>0</v>
          </cell>
        </row>
        <row r="2861">
          <cell r="L2861">
            <v>10106364</v>
          </cell>
        </row>
        <row r="2862">
          <cell r="L2862">
            <v>0</v>
          </cell>
        </row>
        <row r="2863">
          <cell r="L2863">
            <v>1010636</v>
          </cell>
        </row>
        <row r="2864">
          <cell r="L2864">
            <v>0</v>
          </cell>
        </row>
        <row r="2865">
          <cell r="L2865">
            <v>883900</v>
          </cell>
        </row>
        <row r="2866">
          <cell r="L2866">
            <v>0</v>
          </cell>
        </row>
        <row r="2867">
          <cell r="L2867">
            <v>1342727</v>
          </cell>
        </row>
        <row r="2868">
          <cell r="L2868">
            <v>0</v>
          </cell>
        </row>
        <row r="2869">
          <cell r="L2869">
            <v>110000</v>
          </cell>
        </row>
        <row r="2870">
          <cell r="L2870">
            <v>0</v>
          </cell>
        </row>
        <row r="2871">
          <cell r="L2871">
            <v>134273</v>
          </cell>
        </row>
        <row r="2872">
          <cell r="L2872">
            <v>0</v>
          </cell>
        </row>
        <row r="2873">
          <cell r="L2873">
            <v>1954545</v>
          </cell>
        </row>
        <row r="2874">
          <cell r="L2874">
            <v>0</v>
          </cell>
        </row>
        <row r="2875">
          <cell r="L2875">
            <v>195455</v>
          </cell>
        </row>
        <row r="2876">
          <cell r="L2876">
            <v>0</v>
          </cell>
        </row>
        <row r="2877">
          <cell r="L2877">
            <v>622245</v>
          </cell>
        </row>
        <row r="2878">
          <cell r="L2878">
            <v>0</v>
          </cell>
        </row>
        <row r="2879">
          <cell r="L2879">
            <v>3869300</v>
          </cell>
        </row>
        <row r="2880">
          <cell r="L2880">
            <v>0</v>
          </cell>
        </row>
        <row r="2881">
          <cell r="L2881">
            <v>118182</v>
          </cell>
        </row>
        <row r="2882">
          <cell r="L2882">
            <v>0</v>
          </cell>
        </row>
        <row r="2883">
          <cell r="L2883">
            <v>140000</v>
          </cell>
        </row>
        <row r="2884">
          <cell r="L2884">
            <v>0</v>
          </cell>
        </row>
        <row r="2885">
          <cell r="L2885">
            <v>62162</v>
          </cell>
        </row>
        <row r="2886">
          <cell r="L2886">
            <v>0</v>
          </cell>
        </row>
        <row r="2887">
          <cell r="L2887">
            <v>386930</v>
          </cell>
        </row>
        <row r="2888">
          <cell r="L2888">
            <v>0</v>
          </cell>
        </row>
        <row r="2889">
          <cell r="L2889">
            <v>11818</v>
          </cell>
        </row>
        <row r="2890">
          <cell r="L2890">
            <v>0</v>
          </cell>
        </row>
        <row r="2891">
          <cell r="L2891">
            <v>1845000</v>
          </cell>
        </row>
        <row r="2892">
          <cell r="L2892">
            <v>0</v>
          </cell>
        </row>
        <row r="2893">
          <cell r="L2893">
            <v>184500</v>
          </cell>
        </row>
        <row r="2894">
          <cell r="L2894">
            <v>0</v>
          </cell>
        </row>
        <row r="2895">
          <cell r="L2895">
            <v>609145</v>
          </cell>
        </row>
        <row r="2896">
          <cell r="L2896">
            <v>0</v>
          </cell>
        </row>
        <row r="2897">
          <cell r="L2897">
            <v>60915</v>
          </cell>
        </row>
        <row r="2898">
          <cell r="L2898">
            <v>0</v>
          </cell>
        </row>
        <row r="2899">
          <cell r="L2899">
            <v>320000</v>
          </cell>
        </row>
        <row r="2900">
          <cell r="L2900">
            <v>0</v>
          </cell>
        </row>
        <row r="2901">
          <cell r="L2901">
            <v>180000</v>
          </cell>
        </row>
        <row r="2902">
          <cell r="L2902">
            <v>0</v>
          </cell>
        </row>
        <row r="2903">
          <cell r="L2903">
            <v>32000</v>
          </cell>
        </row>
        <row r="2904">
          <cell r="L2904">
            <v>0</v>
          </cell>
        </row>
        <row r="2905">
          <cell r="L2905">
            <v>13866000</v>
          </cell>
        </row>
        <row r="2906">
          <cell r="L2906">
            <v>0</v>
          </cell>
        </row>
        <row r="2907">
          <cell r="L2907">
            <v>1386600</v>
          </cell>
        </row>
        <row r="2908">
          <cell r="L2908">
            <v>0</v>
          </cell>
        </row>
        <row r="2909">
          <cell r="L2909">
            <v>47600</v>
          </cell>
        </row>
        <row r="2910">
          <cell r="L2910">
            <v>0</v>
          </cell>
        </row>
        <row r="2911">
          <cell r="L2911">
            <v>90500</v>
          </cell>
        </row>
        <row r="2912">
          <cell r="L2912">
            <v>0</v>
          </cell>
        </row>
        <row r="2913">
          <cell r="L2913">
            <v>60645916</v>
          </cell>
        </row>
        <row r="2914">
          <cell r="L2914">
            <v>0</v>
          </cell>
        </row>
        <row r="2915">
          <cell r="L2915">
            <v>80683413</v>
          </cell>
        </row>
        <row r="2916">
          <cell r="L2916">
            <v>0</v>
          </cell>
        </row>
        <row r="2917">
          <cell r="L2917">
            <v>84798</v>
          </cell>
        </row>
        <row r="2918">
          <cell r="L2918">
            <v>0</v>
          </cell>
        </row>
        <row r="2919">
          <cell r="L2919">
            <v>8480</v>
          </cell>
        </row>
        <row r="2920">
          <cell r="L2920">
            <v>0</v>
          </cell>
        </row>
        <row r="2921">
          <cell r="L2921">
            <v>142000000</v>
          </cell>
        </row>
        <row r="2922">
          <cell r="L2922">
            <v>0</v>
          </cell>
        </row>
        <row r="2923">
          <cell r="L2923">
            <v>10000</v>
          </cell>
        </row>
        <row r="2924">
          <cell r="L2924">
            <v>0</v>
          </cell>
        </row>
        <row r="2925">
          <cell r="L2925">
            <v>1000</v>
          </cell>
        </row>
        <row r="2926">
          <cell r="L2926">
            <v>0</v>
          </cell>
        </row>
        <row r="2927">
          <cell r="L2927">
            <v>23700000</v>
          </cell>
        </row>
        <row r="2928">
          <cell r="L2928">
            <v>0</v>
          </cell>
        </row>
        <row r="2929">
          <cell r="L2929">
            <v>10000</v>
          </cell>
        </row>
        <row r="2930">
          <cell r="L2930">
            <v>0</v>
          </cell>
        </row>
        <row r="2931">
          <cell r="L2931">
            <v>1000</v>
          </cell>
        </row>
        <row r="2932">
          <cell r="L2932">
            <v>0</v>
          </cell>
        </row>
        <row r="2933">
          <cell r="L2933">
            <v>10331800</v>
          </cell>
        </row>
        <row r="2934">
          <cell r="L2934">
            <v>0</v>
          </cell>
        </row>
        <row r="2935">
          <cell r="L2935">
            <v>1033180</v>
          </cell>
        </row>
        <row r="2936">
          <cell r="L2936">
            <v>0</v>
          </cell>
        </row>
        <row r="2937">
          <cell r="L2937">
            <v>5349000</v>
          </cell>
        </row>
        <row r="2938">
          <cell r="L2938">
            <v>0</v>
          </cell>
        </row>
        <row r="2939">
          <cell r="L2939">
            <v>534900</v>
          </cell>
        </row>
        <row r="2940">
          <cell r="L2940">
            <v>0</v>
          </cell>
        </row>
        <row r="2941">
          <cell r="L2941">
            <v>916000</v>
          </cell>
        </row>
        <row r="2942">
          <cell r="L2942">
            <v>0</v>
          </cell>
        </row>
        <row r="2943">
          <cell r="L2943">
            <v>91600</v>
          </cell>
        </row>
        <row r="2944">
          <cell r="L2944">
            <v>0</v>
          </cell>
        </row>
        <row r="2945">
          <cell r="L2945">
            <v>40000</v>
          </cell>
        </row>
        <row r="2946">
          <cell r="L2946">
            <v>0</v>
          </cell>
        </row>
        <row r="2947">
          <cell r="L2947">
            <v>936818</v>
          </cell>
        </row>
        <row r="2948">
          <cell r="L2948">
            <v>0</v>
          </cell>
        </row>
        <row r="2949">
          <cell r="L2949">
            <v>93682</v>
          </cell>
        </row>
        <row r="2950">
          <cell r="L2950">
            <v>0</v>
          </cell>
        </row>
        <row r="2951">
          <cell r="L2951">
            <v>20000</v>
          </cell>
        </row>
        <row r="2952">
          <cell r="L2952">
            <v>0</v>
          </cell>
        </row>
        <row r="2953">
          <cell r="L2953">
            <v>40000</v>
          </cell>
        </row>
        <row r="2954">
          <cell r="L2954">
            <v>0</v>
          </cell>
        </row>
        <row r="2955">
          <cell r="L2955">
            <v>486121</v>
          </cell>
        </row>
        <row r="2956">
          <cell r="L2956">
            <v>0</v>
          </cell>
        </row>
        <row r="2957">
          <cell r="L2957">
            <v>2280000</v>
          </cell>
        </row>
        <row r="2958">
          <cell r="L2958">
            <v>0</v>
          </cell>
        </row>
        <row r="2959">
          <cell r="L2959">
            <v>2200000</v>
          </cell>
        </row>
        <row r="2960">
          <cell r="L2960">
            <v>0</v>
          </cell>
        </row>
        <row r="2961">
          <cell r="L2961">
            <v>70000</v>
          </cell>
        </row>
        <row r="2962">
          <cell r="L2962">
            <v>0</v>
          </cell>
        </row>
        <row r="2963">
          <cell r="L2963">
            <v>90500</v>
          </cell>
        </row>
        <row r="2964">
          <cell r="L2964">
            <v>0</v>
          </cell>
        </row>
        <row r="2965">
          <cell r="L2965">
            <v>936818</v>
          </cell>
        </row>
        <row r="2966">
          <cell r="L2966">
            <v>0</v>
          </cell>
        </row>
        <row r="2967">
          <cell r="L2967">
            <v>93682</v>
          </cell>
        </row>
        <row r="2968">
          <cell r="L2968">
            <v>0</v>
          </cell>
        </row>
        <row r="2969">
          <cell r="L2969">
            <v>20000</v>
          </cell>
        </row>
        <row r="2970">
          <cell r="L2970">
            <v>0</v>
          </cell>
        </row>
        <row r="2971">
          <cell r="L2971">
            <v>30000</v>
          </cell>
        </row>
        <row r="2972">
          <cell r="L2972">
            <v>0</v>
          </cell>
        </row>
        <row r="2973">
          <cell r="L2973">
            <v>10000</v>
          </cell>
        </row>
        <row r="2974">
          <cell r="L2974">
            <v>0</v>
          </cell>
        </row>
        <row r="2975">
          <cell r="L2975">
            <v>500000</v>
          </cell>
        </row>
        <row r="2976">
          <cell r="L2976">
            <v>0</v>
          </cell>
        </row>
        <row r="2977">
          <cell r="L2977">
            <v>100000000</v>
          </cell>
        </row>
        <row r="2978">
          <cell r="L2978">
            <v>0</v>
          </cell>
        </row>
        <row r="2979">
          <cell r="L2979">
            <v>12640250</v>
          </cell>
        </row>
        <row r="2980">
          <cell r="L2980">
            <v>0</v>
          </cell>
        </row>
        <row r="2981">
          <cell r="L2981">
            <v>500416667</v>
          </cell>
        </row>
        <row r="2982">
          <cell r="L2982">
            <v>0</v>
          </cell>
        </row>
        <row r="2983">
          <cell r="L2983">
            <v>69454</v>
          </cell>
        </row>
        <row r="2984">
          <cell r="L2984">
            <v>0</v>
          </cell>
        </row>
        <row r="2985">
          <cell r="L2985">
            <v>66722</v>
          </cell>
        </row>
        <row r="2986">
          <cell r="L2986">
            <v>0</v>
          </cell>
        </row>
        <row r="2987">
          <cell r="L2987">
            <v>14953182</v>
          </cell>
        </row>
        <row r="2988">
          <cell r="L2988">
            <v>0</v>
          </cell>
        </row>
        <row r="2989">
          <cell r="L2989">
            <v>10000</v>
          </cell>
        </row>
        <row r="2990">
          <cell r="L2990">
            <v>0</v>
          </cell>
        </row>
        <row r="2991">
          <cell r="L2991">
            <v>1000</v>
          </cell>
        </row>
        <row r="2992">
          <cell r="L2992">
            <v>0</v>
          </cell>
        </row>
        <row r="2993">
          <cell r="L2993">
            <v>400000000</v>
          </cell>
        </row>
        <row r="2994">
          <cell r="L2994">
            <v>0</v>
          </cell>
        </row>
        <row r="2995">
          <cell r="L2995">
            <v>516611468</v>
          </cell>
        </row>
        <row r="2996">
          <cell r="L2996">
            <v>0</v>
          </cell>
        </row>
        <row r="2997">
          <cell r="L2997">
            <v>80683413</v>
          </cell>
        </row>
        <row r="2998">
          <cell r="L2998">
            <v>0</v>
          </cell>
        </row>
        <row r="2999">
          <cell r="L2999">
            <v>60645916</v>
          </cell>
        </row>
        <row r="3000">
          <cell r="L3000">
            <v>0</v>
          </cell>
        </row>
        <row r="3001">
          <cell r="L3001">
            <v>9174000</v>
          </cell>
        </row>
        <row r="3002">
          <cell r="L3002">
            <v>0</v>
          </cell>
        </row>
        <row r="3003">
          <cell r="L3003">
            <v>660845</v>
          </cell>
        </row>
        <row r="3004">
          <cell r="L3004">
            <v>0</v>
          </cell>
        </row>
        <row r="3005">
          <cell r="L3005">
            <v>8344000</v>
          </cell>
        </row>
        <row r="3006">
          <cell r="L3006">
            <v>0</v>
          </cell>
        </row>
        <row r="3007">
          <cell r="L3007">
            <v>770000</v>
          </cell>
        </row>
        <row r="3008">
          <cell r="L3008">
            <v>0</v>
          </cell>
        </row>
        <row r="3009">
          <cell r="L3009">
            <v>1400000</v>
          </cell>
        </row>
        <row r="3010">
          <cell r="L3010">
            <v>0</v>
          </cell>
        </row>
        <row r="3011">
          <cell r="L3011">
            <v>140000</v>
          </cell>
        </row>
        <row r="3012">
          <cell r="L3012">
            <v>0</v>
          </cell>
        </row>
        <row r="3013">
          <cell r="L3013">
            <v>516611468</v>
          </cell>
        </row>
        <row r="3014">
          <cell r="L3014">
            <v>0</v>
          </cell>
        </row>
        <row r="3015">
          <cell r="L3015">
            <v>66722</v>
          </cell>
        </row>
        <row r="3016">
          <cell r="L3016">
            <v>0</v>
          </cell>
        </row>
        <row r="3017">
          <cell r="L3017">
            <v>13866000</v>
          </cell>
        </row>
        <row r="3018">
          <cell r="L3018">
            <v>0</v>
          </cell>
        </row>
        <row r="3019">
          <cell r="L3019">
            <v>1386600</v>
          </cell>
        </row>
        <row r="3020">
          <cell r="L3020">
            <v>0</v>
          </cell>
        </row>
        <row r="3021">
          <cell r="L3021">
            <v>1000000</v>
          </cell>
        </row>
        <row r="3022">
          <cell r="L3022">
            <v>0</v>
          </cell>
        </row>
        <row r="3023">
          <cell r="L3023">
            <v>1458000</v>
          </cell>
        </row>
        <row r="3024">
          <cell r="L3024">
            <v>0</v>
          </cell>
        </row>
        <row r="3025">
          <cell r="L3025">
            <v>500000</v>
          </cell>
        </row>
        <row r="3026">
          <cell r="L3026">
            <v>0</v>
          </cell>
        </row>
        <row r="3027">
          <cell r="L3027">
            <v>3035671200</v>
          </cell>
        </row>
        <row r="3028">
          <cell r="L3028">
            <v>0</v>
          </cell>
        </row>
        <row r="3029">
          <cell r="L3029">
            <v>122700000</v>
          </cell>
        </row>
        <row r="3030">
          <cell r="L3030">
            <v>0</v>
          </cell>
        </row>
        <row r="3031">
          <cell r="L3031">
            <v>11510000</v>
          </cell>
        </row>
        <row r="3032">
          <cell r="L3032">
            <v>0</v>
          </cell>
        </row>
        <row r="3033">
          <cell r="L3033">
            <v>2000000000</v>
          </cell>
        </row>
        <row r="3034">
          <cell r="L3034">
            <v>0</v>
          </cell>
        </row>
        <row r="3035">
          <cell r="L3035">
            <v>1000000000</v>
          </cell>
        </row>
        <row r="3036">
          <cell r="L3036">
            <v>0</v>
          </cell>
        </row>
        <row r="3037">
          <cell r="L3037">
            <v>13014400</v>
          </cell>
        </row>
        <row r="3038">
          <cell r="L3038">
            <v>0</v>
          </cell>
        </row>
        <row r="3039">
          <cell r="L3039">
            <v>1301440</v>
          </cell>
        </row>
        <row r="3040">
          <cell r="L3040">
            <v>0</v>
          </cell>
        </row>
        <row r="3041">
          <cell r="L3041">
            <v>35671200</v>
          </cell>
        </row>
        <row r="3042">
          <cell r="L3042">
            <v>0</v>
          </cell>
        </row>
        <row r="3043">
          <cell r="L3043">
            <v>24676982</v>
          </cell>
        </row>
        <row r="3044">
          <cell r="L3044">
            <v>0</v>
          </cell>
        </row>
        <row r="3045">
          <cell r="L3045">
            <v>50000000</v>
          </cell>
        </row>
        <row r="3046">
          <cell r="L3046">
            <v>0</v>
          </cell>
        </row>
        <row r="3047">
          <cell r="L3047">
            <v>10000</v>
          </cell>
        </row>
        <row r="3048">
          <cell r="L3048">
            <v>0</v>
          </cell>
        </row>
        <row r="3049">
          <cell r="L3049">
            <v>1000</v>
          </cell>
        </row>
        <row r="3050">
          <cell r="L3050">
            <v>0</v>
          </cell>
        </row>
        <row r="3051">
          <cell r="L3051">
            <v>22500000</v>
          </cell>
        </row>
        <row r="3052">
          <cell r="L3052">
            <v>0</v>
          </cell>
        </row>
        <row r="3053">
          <cell r="L3053">
            <v>6510819</v>
          </cell>
        </row>
        <row r="3054">
          <cell r="L3054">
            <v>0</v>
          </cell>
        </row>
        <row r="3055">
          <cell r="L3055">
            <v>14006800</v>
          </cell>
        </row>
        <row r="3056">
          <cell r="L3056">
            <v>0</v>
          </cell>
        </row>
        <row r="3057">
          <cell r="L3057">
            <v>1400680</v>
          </cell>
        </row>
        <row r="3058">
          <cell r="L3058">
            <v>0</v>
          </cell>
        </row>
        <row r="3059">
          <cell r="L3059">
            <v>25570439</v>
          </cell>
        </row>
        <row r="3060">
          <cell r="L3060">
            <v>0</v>
          </cell>
        </row>
        <row r="3061">
          <cell r="L3061">
            <v>100000000</v>
          </cell>
        </row>
        <row r="3062">
          <cell r="L3062">
            <v>0</v>
          </cell>
        </row>
        <row r="3063">
          <cell r="L3063">
            <v>11364980</v>
          </cell>
        </row>
        <row r="3064">
          <cell r="L3064">
            <v>0</v>
          </cell>
        </row>
        <row r="3065">
          <cell r="L3065">
            <v>44261184</v>
          </cell>
        </row>
        <row r="3066">
          <cell r="L3066">
            <v>0</v>
          </cell>
        </row>
        <row r="3067">
          <cell r="L3067">
            <v>10000</v>
          </cell>
        </row>
        <row r="3068">
          <cell r="L3068">
            <v>0</v>
          </cell>
        </row>
        <row r="3069">
          <cell r="L3069">
            <v>1000</v>
          </cell>
        </row>
        <row r="3070">
          <cell r="L3070">
            <v>0</v>
          </cell>
        </row>
        <row r="3071">
          <cell r="L3071">
            <v>400000</v>
          </cell>
        </row>
        <row r="3072">
          <cell r="L3072">
            <v>0</v>
          </cell>
        </row>
        <row r="3073">
          <cell r="L3073">
            <v>71100000</v>
          </cell>
        </row>
        <row r="3074">
          <cell r="L3074">
            <v>0</v>
          </cell>
        </row>
        <row r="3075">
          <cell r="L3075">
            <v>10000</v>
          </cell>
        </row>
        <row r="3076">
          <cell r="L3076">
            <v>0</v>
          </cell>
        </row>
        <row r="3077">
          <cell r="L3077">
            <v>1000</v>
          </cell>
        </row>
        <row r="3078">
          <cell r="L3078">
            <v>0</v>
          </cell>
        </row>
        <row r="3079">
          <cell r="L3079">
            <v>1000000000</v>
          </cell>
        </row>
        <row r="3080">
          <cell r="L3080">
            <v>0</v>
          </cell>
        </row>
        <row r="3081">
          <cell r="L3081">
            <v>16000000</v>
          </cell>
        </row>
        <row r="3082">
          <cell r="L3082">
            <v>0</v>
          </cell>
        </row>
        <row r="3083">
          <cell r="L3083">
            <v>1600000</v>
          </cell>
        </row>
        <row r="3084">
          <cell r="L3084">
            <v>0</v>
          </cell>
        </row>
        <row r="3085">
          <cell r="L3085">
            <v>896993</v>
          </cell>
        </row>
        <row r="3086">
          <cell r="L3086">
            <v>0</v>
          </cell>
        </row>
        <row r="3087">
          <cell r="L3087">
            <v>89741</v>
          </cell>
        </row>
        <row r="3088">
          <cell r="L3088">
            <v>0</v>
          </cell>
        </row>
        <row r="3089">
          <cell r="L3089">
            <v>100000000</v>
          </cell>
        </row>
        <row r="3090">
          <cell r="L3090">
            <v>0</v>
          </cell>
        </row>
        <row r="3091">
          <cell r="L3091">
            <v>46257360</v>
          </cell>
        </row>
        <row r="3092">
          <cell r="L3092">
            <v>0</v>
          </cell>
        </row>
        <row r="3093">
          <cell r="L3093">
            <v>8673255</v>
          </cell>
        </row>
        <row r="3094">
          <cell r="L3094">
            <v>0</v>
          </cell>
        </row>
        <row r="3095">
          <cell r="L3095">
            <v>3854780</v>
          </cell>
        </row>
        <row r="3096">
          <cell r="L3096">
            <v>0</v>
          </cell>
        </row>
        <row r="3097">
          <cell r="L3097">
            <v>10000</v>
          </cell>
        </row>
        <row r="3098">
          <cell r="L3098">
            <v>0</v>
          </cell>
        </row>
        <row r="3099">
          <cell r="L3099">
            <v>1000</v>
          </cell>
        </row>
        <row r="3100">
          <cell r="L3100">
            <v>0</v>
          </cell>
        </row>
        <row r="3101">
          <cell r="L3101">
            <v>388889</v>
          </cell>
        </row>
        <row r="3102">
          <cell r="L3102">
            <v>0</v>
          </cell>
        </row>
        <row r="3103">
          <cell r="L3103">
            <v>1490000</v>
          </cell>
        </row>
        <row r="3104">
          <cell r="L3104">
            <v>0</v>
          </cell>
        </row>
        <row r="3105">
          <cell r="L3105">
            <v>1000000</v>
          </cell>
        </row>
        <row r="3106">
          <cell r="L3106">
            <v>0</v>
          </cell>
        </row>
        <row r="3107">
          <cell r="L3107">
            <v>149000</v>
          </cell>
        </row>
        <row r="3108">
          <cell r="L3108">
            <v>0</v>
          </cell>
        </row>
        <row r="3109">
          <cell r="L3109">
            <v>1153000</v>
          </cell>
        </row>
        <row r="3110">
          <cell r="L3110">
            <v>0</v>
          </cell>
        </row>
        <row r="3111">
          <cell r="L3111">
            <v>115300</v>
          </cell>
        </row>
        <row r="3112">
          <cell r="L3112">
            <v>0</v>
          </cell>
        </row>
        <row r="3113">
          <cell r="L3113">
            <v>152000</v>
          </cell>
        </row>
        <row r="3114">
          <cell r="L3114">
            <v>0</v>
          </cell>
        </row>
        <row r="3115">
          <cell r="L3115">
            <v>1102000</v>
          </cell>
        </row>
        <row r="3116">
          <cell r="L3116">
            <v>0</v>
          </cell>
        </row>
        <row r="3117">
          <cell r="L3117">
            <v>110200</v>
          </cell>
        </row>
        <row r="3118">
          <cell r="L3118">
            <v>0</v>
          </cell>
        </row>
        <row r="3119">
          <cell r="L3119">
            <v>1000000</v>
          </cell>
        </row>
        <row r="3120">
          <cell r="L3120">
            <v>0</v>
          </cell>
        </row>
        <row r="3121">
          <cell r="L3121">
            <v>752873</v>
          </cell>
        </row>
        <row r="3122">
          <cell r="L3122">
            <v>0</v>
          </cell>
        </row>
        <row r="3123">
          <cell r="L3123">
            <v>75287</v>
          </cell>
        </row>
        <row r="3124">
          <cell r="L3124">
            <v>0</v>
          </cell>
        </row>
        <row r="3125">
          <cell r="L3125">
            <v>22655000</v>
          </cell>
        </row>
        <row r="3126">
          <cell r="L3126">
            <v>0</v>
          </cell>
        </row>
        <row r="3127">
          <cell r="L3127">
            <v>13014400</v>
          </cell>
        </row>
        <row r="3128">
          <cell r="L3128">
            <v>0</v>
          </cell>
        </row>
        <row r="3129">
          <cell r="L3129">
            <v>2265500</v>
          </cell>
        </row>
        <row r="3130">
          <cell r="L3130">
            <v>0</v>
          </cell>
        </row>
        <row r="3131">
          <cell r="L3131">
            <v>16115000</v>
          </cell>
        </row>
        <row r="3132">
          <cell r="L3132">
            <v>0</v>
          </cell>
        </row>
        <row r="3133">
          <cell r="L3133">
            <v>2342064</v>
          </cell>
        </row>
        <row r="3134">
          <cell r="L3134">
            <v>0</v>
          </cell>
        </row>
        <row r="3135">
          <cell r="L3135">
            <v>527273</v>
          </cell>
        </row>
        <row r="3136">
          <cell r="L3136">
            <v>0</v>
          </cell>
        </row>
        <row r="3137">
          <cell r="L3137">
            <v>616922</v>
          </cell>
        </row>
        <row r="3138">
          <cell r="L3138">
            <v>0</v>
          </cell>
        </row>
        <row r="3139">
          <cell r="L3139">
            <v>335495</v>
          </cell>
        </row>
        <row r="3140">
          <cell r="L3140">
            <v>0</v>
          </cell>
        </row>
        <row r="3141">
          <cell r="L3141">
            <v>234206</v>
          </cell>
        </row>
        <row r="3142">
          <cell r="L3142">
            <v>0</v>
          </cell>
        </row>
        <row r="3143">
          <cell r="L3143">
            <v>52727</v>
          </cell>
        </row>
        <row r="3144">
          <cell r="L3144">
            <v>0</v>
          </cell>
        </row>
        <row r="3145">
          <cell r="L3145">
            <v>61692</v>
          </cell>
        </row>
        <row r="3146">
          <cell r="L3146">
            <v>0</v>
          </cell>
        </row>
        <row r="3147">
          <cell r="L3147">
            <v>33550</v>
          </cell>
        </row>
        <row r="3148">
          <cell r="L3148">
            <v>0</v>
          </cell>
        </row>
        <row r="3149">
          <cell r="L3149">
            <v>14650000</v>
          </cell>
        </row>
        <row r="3150">
          <cell r="L3150">
            <v>0</v>
          </cell>
        </row>
        <row r="3151">
          <cell r="L3151">
            <v>4550000</v>
          </cell>
        </row>
        <row r="3152">
          <cell r="L3152">
            <v>0</v>
          </cell>
        </row>
        <row r="3153">
          <cell r="L3153">
            <v>1465000</v>
          </cell>
        </row>
        <row r="3154">
          <cell r="L3154">
            <v>0</v>
          </cell>
        </row>
        <row r="3155">
          <cell r="L3155">
            <v>7678000</v>
          </cell>
        </row>
        <row r="3156">
          <cell r="L3156">
            <v>0</v>
          </cell>
        </row>
        <row r="3157">
          <cell r="L3157">
            <v>300000</v>
          </cell>
        </row>
        <row r="3158">
          <cell r="L3158">
            <v>0</v>
          </cell>
        </row>
        <row r="3159">
          <cell r="L3159">
            <v>500000</v>
          </cell>
        </row>
        <row r="3160">
          <cell r="L3160">
            <v>0</v>
          </cell>
        </row>
        <row r="3161">
          <cell r="L3161">
            <v>6980000</v>
          </cell>
        </row>
        <row r="3162">
          <cell r="L3162">
            <v>0</v>
          </cell>
        </row>
        <row r="3163">
          <cell r="L3163">
            <v>4244976</v>
          </cell>
        </row>
        <row r="3164">
          <cell r="L3164">
            <v>0</v>
          </cell>
        </row>
        <row r="3165">
          <cell r="L3165">
            <v>698000</v>
          </cell>
        </row>
        <row r="3166">
          <cell r="L3166">
            <v>0</v>
          </cell>
        </row>
        <row r="3167">
          <cell r="L3167">
            <v>750000000</v>
          </cell>
        </row>
        <row r="3168">
          <cell r="L3168">
            <v>0</v>
          </cell>
        </row>
        <row r="3169">
          <cell r="L3169">
            <v>2000000</v>
          </cell>
        </row>
        <row r="3170">
          <cell r="L3170">
            <v>0</v>
          </cell>
        </row>
        <row r="3171">
          <cell r="L3171">
            <v>748000</v>
          </cell>
        </row>
        <row r="3172">
          <cell r="L3172">
            <v>0</v>
          </cell>
        </row>
        <row r="3173">
          <cell r="L3173">
            <v>1000000000</v>
          </cell>
        </row>
        <row r="3174">
          <cell r="L3174">
            <v>0</v>
          </cell>
        </row>
        <row r="3175">
          <cell r="L3175">
            <v>1000000</v>
          </cell>
        </row>
        <row r="3176">
          <cell r="L3176">
            <v>0</v>
          </cell>
        </row>
        <row r="3177">
          <cell r="L3177">
            <v>1457273</v>
          </cell>
        </row>
        <row r="3178">
          <cell r="L3178">
            <v>0</v>
          </cell>
        </row>
        <row r="3179">
          <cell r="L3179">
            <v>145727</v>
          </cell>
        </row>
        <row r="3180">
          <cell r="L3180">
            <v>0</v>
          </cell>
        </row>
        <row r="3181">
          <cell r="L3181">
            <v>168000</v>
          </cell>
        </row>
        <row r="3182">
          <cell r="L3182">
            <v>0</v>
          </cell>
        </row>
        <row r="3183">
          <cell r="L3183">
            <v>198000</v>
          </cell>
        </row>
        <row r="3184">
          <cell r="L3184">
            <v>0</v>
          </cell>
        </row>
        <row r="3185">
          <cell r="L3185">
            <v>170000</v>
          </cell>
        </row>
        <row r="3186">
          <cell r="L3186">
            <v>0</v>
          </cell>
        </row>
        <row r="3187">
          <cell r="L3187">
            <v>1576364</v>
          </cell>
        </row>
        <row r="3188">
          <cell r="L3188">
            <v>0</v>
          </cell>
        </row>
        <row r="3189">
          <cell r="L3189">
            <v>157636</v>
          </cell>
        </row>
        <row r="3190">
          <cell r="L3190">
            <v>0</v>
          </cell>
        </row>
        <row r="3191">
          <cell r="L3191">
            <v>2727000</v>
          </cell>
        </row>
        <row r="3192">
          <cell r="L3192">
            <v>0</v>
          </cell>
        </row>
        <row r="3193">
          <cell r="L3193">
            <v>272700</v>
          </cell>
        </row>
        <row r="3194">
          <cell r="L3194">
            <v>0</v>
          </cell>
        </row>
        <row r="3195">
          <cell r="L3195">
            <v>1320000</v>
          </cell>
        </row>
        <row r="3196">
          <cell r="L3196">
            <v>0</v>
          </cell>
        </row>
        <row r="3197">
          <cell r="L3197">
            <v>132000</v>
          </cell>
        </row>
        <row r="3198">
          <cell r="L3198">
            <v>0</v>
          </cell>
        </row>
        <row r="3199">
          <cell r="L3199">
            <v>1485909</v>
          </cell>
        </row>
        <row r="3200">
          <cell r="L3200">
            <v>0</v>
          </cell>
        </row>
        <row r="3201">
          <cell r="L3201">
            <v>1457273</v>
          </cell>
        </row>
        <row r="3202">
          <cell r="L3202">
            <v>0</v>
          </cell>
        </row>
        <row r="3203">
          <cell r="L3203">
            <v>750000</v>
          </cell>
        </row>
        <row r="3204">
          <cell r="L3204">
            <v>0</v>
          </cell>
        </row>
        <row r="3205">
          <cell r="L3205">
            <v>142000</v>
          </cell>
        </row>
        <row r="3206">
          <cell r="L3206">
            <v>0</v>
          </cell>
        </row>
        <row r="3207">
          <cell r="L3207">
            <v>148591</v>
          </cell>
        </row>
        <row r="3208">
          <cell r="L3208">
            <v>0</v>
          </cell>
        </row>
        <row r="3209">
          <cell r="L3209">
            <v>145727</v>
          </cell>
        </row>
        <row r="3210">
          <cell r="L3210">
            <v>0</v>
          </cell>
        </row>
        <row r="3211">
          <cell r="L3211">
            <v>49401360</v>
          </cell>
        </row>
        <row r="3212">
          <cell r="L3212">
            <v>0</v>
          </cell>
        </row>
        <row r="3213">
          <cell r="L3213">
            <v>9262755</v>
          </cell>
        </row>
        <row r="3214">
          <cell r="L3214">
            <v>0</v>
          </cell>
        </row>
        <row r="3215">
          <cell r="L3215">
            <v>4116780</v>
          </cell>
        </row>
        <row r="3216">
          <cell r="L3216">
            <v>0</v>
          </cell>
        </row>
        <row r="3217">
          <cell r="L3217">
            <v>10000</v>
          </cell>
        </row>
        <row r="3218">
          <cell r="L3218">
            <v>0</v>
          </cell>
        </row>
        <row r="3219">
          <cell r="L3219">
            <v>1000</v>
          </cell>
        </row>
        <row r="3220">
          <cell r="L3220">
            <v>0</v>
          </cell>
        </row>
        <row r="3221">
          <cell r="L3221">
            <v>280079877</v>
          </cell>
        </row>
        <row r="3222">
          <cell r="L3222">
            <v>0</v>
          </cell>
        </row>
        <row r="3223">
          <cell r="L3223">
            <v>364000</v>
          </cell>
        </row>
        <row r="3224">
          <cell r="L3224">
            <v>0</v>
          </cell>
        </row>
        <row r="3225">
          <cell r="L3225">
            <v>36400</v>
          </cell>
        </row>
        <row r="3226">
          <cell r="L3226">
            <v>0</v>
          </cell>
        </row>
        <row r="3227">
          <cell r="L3227">
            <v>27272727</v>
          </cell>
        </row>
        <row r="3228">
          <cell r="L3228">
            <v>0</v>
          </cell>
        </row>
        <row r="3229">
          <cell r="L3229">
            <v>2727273</v>
          </cell>
        </row>
        <row r="3230">
          <cell r="L3230">
            <v>0</v>
          </cell>
        </row>
        <row r="3231">
          <cell r="L3231">
            <v>100000000</v>
          </cell>
        </row>
        <row r="3232">
          <cell r="L3232">
            <v>0</v>
          </cell>
        </row>
        <row r="3233">
          <cell r="L3233">
            <v>12751200</v>
          </cell>
        </row>
        <row r="3234">
          <cell r="L3234">
            <v>0</v>
          </cell>
        </row>
        <row r="3235">
          <cell r="L3235">
            <v>2000000000</v>
          </cell>
        </row>
        <row r="3236">
          <cell r="L3236">
            <v>0</v>
          </cell>
        </row>
        <row r="3237">
          <cell r="L3237">
            <v>2478000</v>
          </cell>
        </row>
        <row r="3238">
          <cell r="L3238">
            <v>0</v>
          </cell>
        </row>
        <row r="3239">
          <cell r="L3239">
            <v>4167106</v>
          </cell>
        </row>
        <row r="3240">
          <cell r="L3240">
            <v>0</v>
          </cell>
        </row>
        <row r="3241">
          <cell r="L3241">
            <v>197600</v>
          </cell>
        </row>
        <row r="3242">
          <cell r="L3242">
            <v>0</v>
          </cell>
        </row>
        <row r="3243">
          <cell r="L3243">
            <v>160000</v>
          </cell>
        </row>
        <row r="3244">
          <cell r="L3244">
            <v>0</v>
          </cell>
        </row>
        <row r="3245">
          <cell r="L3245">
            <v>2250000</v>
          </cell>
        </row>
        <row r="3246">
          <cell r="L3246">
            <v>0</v>
          </cell>
        </row>
        <row r="3247">
          <cell r="L3247">
            <v>227273</v>
          </cell>
        </row>
        <row r="3248">
          <cell r="L3248">
            <v>0</v>
          </cell>
        </row>
        <row r="3249">
          <cell r="L3249">
            <v>130000</v>
          </cell>
        </row>
        <row r="3250">
          <cell r="L3250">
            <v>0</v>
          </cell>
        </row>
        <row r="3251">
          <cell r="L3251">
            <v>310000</v>
          </cell>
        </row>
        <row r="3252">
          <cell r="L3252">
            <v>0</v>
          </cell>
        </row>
        <row r="3253">
          <cell r="L3253">
            <v>260000</v>
          </cell>
        </row>
        <row r="3254">
          <cell r="L3254">
            <v>0</v>
          </cell>
        </row>
        <row r="3255">
          <cell r="L3255">
            <v>22727</v>
          </cell>
        </row>
        <row r="3256">
          <cell r="L3256">
            <v>0</v>
          </cell>
        </row>
        <row r="3257">
          <cell r="L3257">
            <v>137931200</v>
          </cell>
        </row>
        <row r="3258">
          <cell r="L3258">
            <v>0</v>
          </cell>
        </row>
        <row r="3259">
          <cell r="L3259">
            <v>400700303</v>
          </cell>
        </row>
        <row r="3260">
          <cell r="L3260">
            <v>0</v>
          </cell>
        </row>
        <row r="3261">
          <cell r="L3261">
            <v>200000000</v>
          </cell>
        </row>
        <row r="3262">
          <cell r="L3262">
            <v>0</v>
          </cell>
        </row>
        <row r="3263">
          <cell r="L3263">
            <v>10000</v>
          </cell>
        </row>
        <row r="3264">
          <cell r="L3264">
            <v>0</v>
          </cell>
        </row>
        <row r="3265">
          <cell r="L3265">
            <v>1000</v>
          </cell>
        </row>
        <row r="3266">
          <cell r="L3266">
            <v>0</v>
          </cell>
        </row>
        <row r="3267">
          <cell r="L3267">
            <v>11592000</v>
          </cell>
        </row>
        <row r="3268">
          <cell r="L3268">
            <v>0</v>
          </cell>
        </row>
        <row r="3269">
          <cell r="L3269">
            <v>9083973</v>
          </cell>
        </row>
        <row r="3270">
          <cell r="L3270">
            <v>0</v>
          </cell>
        </row>
        <row r="3271">
          <cell r="L3271">
            <v>1159200</v>
          </cell>
        </row>
        <row r="3272">
          <cell r="L3272">
            <v>0</v>
          </cell>
        </row>
        <row r="3273">
          <cell r="L3273">
            <v>125392000</v>
          </cell>
        </row>
        <row r="3274">
          <cell r="L3274">
            <v>0</v>
          </cell>
        </row>
        <row r="3275">
          <cell r="L3275">
            <v>59072204</v>
          </cell>
        </row>
        <row r="3276">
          <cell r="L3276">
            <v>0</v>
          </cell>
        </row>
        <row r="3277">
          <cell r="L3277">
            <v>12539200</v>
          </cell>
        </row>
        <row r="3278">
          <cell r="L3278">
            <v>0</v>
          </cell>
        </row>
        <row r="3279">
          <cell r="L3279">
            <v>6240000</v>
          </cell>
        </row>
        <row r="3280">
          <cell r="L3280">
            <v>0</v>
          </cell>
        </row>
        <row r="3281">
          <cell r="L3281">
            <v>916000</v>
          </cell>
        </row>
        <row r="3282">
          <cell r="L3282">
            <v>0</v>
          </cell>
        </row>
        <row r="3283">
          <cell r="L3283">
            <v>91600</v>
          </cell>
        </row>
        <row r="3284">
          <cell r="L3284">
            <v>0</v>
          </cell>
        </row>
        <row r="3285">
          <cell r="L3285">
            <v>40000</v>
          </cell>
        </row>
        <row r="3286">
          <cell r="L3286">
            <v>0</v>
          </cell>
        </row>
        <row r="3287">
          <cell r="L3287">
            <v>30000</v>
          </cell>
        </row>
        <row r="3288">
          <cell r="L3288">
            <v>0</v>
          </cell>
        </row>
        <row r="3289">
          <cell r="L3289">
            <v>120000</v>
          </cell>
        </row>
        <row r="3290">
          <cell r="L3290">
            <v>0</v>
          </cell>
        </row>
        <row r="3291">
          <cell r="L3291">
            <v>311414</v>
          </cell>
        </row>
        <row r="3292">
          <cell r="L3292">
            <v>0</v>
          </cell>
        </row>
        <row r="3293">
          <cell r="L3293">
            <v>54515</v>
          </cell>
        </row>
        <row r="3294">
          <cell r="L3294">
            <v>0</v>
          </cell>
        </row>
        <row r="3295">
          <cell r="L3295">
            <v>679381</v>
          </cell>
        </row>
        <row r="3296">
          <cell r="L3296">
            <v>0</v>
          </cell>
        </row>
        <row r="3297">
          <cell r="L3297">
            <v>154029</v>
          </cell>
        </row>
        <row r="3298">
          <cell r="L3298">
            <v>0</v>
          </cell>
        </row>
        <row r="3299">
          <cell r="L3299">
            <v>550000</v>
          </cell>
        </row>
        <row r="3300">
          <cell r="L3300">
            <v>0</v>
          </cell>
        </row>
        <row r="3301">
          <cell r="L3301">
            <v>5452</v>
          </cell>
        </row>
        <row r="3302">
          <cell r="L3302">
            <v>0</v>
          </cell>
        </row>
        <row r="3303">
          <cell r="L3303">
            <v>67938</v>
          </cell>
        </row>
        <row r="3304">
          <cell r="L3304">
            <v>0</v>
          </cell>
        </row>
        <row r="3305">
          <cell r="L3305">
            <v>15403</v>
          </cell>
        </row>
        <row r="3306">
          <cell r="L3306">
            <v>0</v>
          </cell>
        </row>
        <row r="3307">
          <cell r="L3307">
            <v>55000</v>
          </cell>
        </row>
        <row r="3308">
          <cell r="L3308">
            <v>0</v>
          </cell>
        </row>
        <row r="3309">
          <cell r="L3309">
            <v>100000000</v>
          </cell>
        </row>
        <row r="3310">
          <cell r="L3310">
            <v>0</v>
          </cell>
        </row>
        <row r="3311">
          <cell r="L3311">
            <v>10000</v>
          </cell>
        </row>
        <row r="3312">
          <cell r="L3312">
            <v>0</v>
          </cell>
        </row>
        <row r="3313">
          <cell r="L3313">
            <v>1000</v>
          </cell>
        </row>
        <row r="3314">
          <cell r="L3314">
            <v>0</v>
          </cell>
        </row>
        <row r="3315">
          <cell r="L3315">
            <v>500000000</v>
          </cell>
        </row>
        <row r="3316">
          <cell r="L3316">
            <v>0</v>
          </cell>
        </row>
        <row r="3317">
          <cell r="L3317">
            <v>250000</v>
          </cell>
        </row>
        <row r="3318">
          <cell r="L3318">
            <v>0</v>
          </cell>
        </row>
        <row r="3319">
          <cell r="L3319">
            <v>25000</v>
          </cell>
        </row>
        <row r="3320">
          <cell r="L3320">
            <v>0</v>
          </cell>
        </row>
        <row r="3321">
          <cell r="L3321">
            <v>22000</v>
          </cell>
        </row>
        <row r="3322">
          <cell r="L3322">
            <v>0</v>
          </cell>
        </row>
        <row r="3323">
          <cell r="L3323">
            <v>5000000</v>
          </cell>
        </row>
        <row r="3324">
          <cell r="L3324">
            <v>0</v>
          </cell>
        </row>
        <row r="3325">
          <cell r="L3325">
            <v>5002606</v>
          </cell>
        </row>
        <row r="3326">
          <cell r="L3326">
            <v>0</v>
          </cell>
        </row>
        <row r="3327">
          <cell r="L3327">
            <v>500000</v>
          </cell>
        </row>
        <row r="3328">
          <cell r="L3328">
            <v>0</v>
          </cell>
        </row>
        <row r="3329">
          <cell r="L3329">
            <v>36196440</v>
          </cell>
        </row>
        <row r="3330">
          <cell r="L3330">
            <v>0</v>
          </cell>
        </row>
        <row r="3331">
          <cell r="L3331">
            <v>3619644</v>
          </cell>
        </row>
        <row r="3332">
          <cell r="L3332">
            <v>0</v>
          </cell>
        </row>
        <row r="3333">
          <cell r="L3333">
            <v>3369000</v>
          </cell>
        </row>
        <row r="3334">
          <cell r="L3334">
            <v>0</v>
          </cell>
        </row>
        <row r="3335">
          <cell r="L3335">
            <v>336900</v>
          </cell>
        </row>
        <row r="3336">
          <cell r="L3336">
            <v>0</v>
          </cell>
        </row>
        <row r="3337">
          <cell r="L3337">
            <v>50000000</v>
          </cell>
        </row>
        <row r="3338">
          <cell r="L3338">
            <v>0</v>
          </cell>
        </row>
        <row r="3339">
          <cell r="L3339">
            <v>100000000</v>
          </cell>
        </row>
        <row r="3340">
          <cell r="L3340">
            <v>0</v>
          </cell>
        </row>
        <row r="3341">
          <cell r="L3341">
            <v>18300000</v>
          </cell>
        </row>
        <row r="3342">
          <cell r="L3342">
            <v>0</v>
          </cell>
        </row>
        <row r="3343">
          <cell r="L3343">
            <v>4000000</v>
          </cell>
        </row>
        <row r="3344">
          <cell r="L3344">
            <v>0</v>
          </cell>
        </row>
        <row r="3345">
          <cell r="L3345">
            <v>2150000</v>
          </cell>
        </row>
        <row r="3346">
          <cell r="L3346">
            <v>0</v>
          </cell>
        </row>
        <row r="3347">
          <cell r="L3347">
            <v>215000</v>
          </cell>
        </row>
        <row r="3348">
          <cell r="L3348">
            <v>0</v>
          </cell>
        </row>
        <row r="3349">
          <cell r="L3349">
            <v>2930000</v>
          </cell>
        </row>
        <row r="3350">
          <cell r="L3350">
            <v>0</v>
          </cell>
        </row>
        <row r="3351">
          <cell r="L3351">
            <v>293000</v>
          </cell>
        </row>
        <row r="3352">
          <cell r="L3352">
            <v>0</v>
          </cell>
        </row>
        <row r="3353">
          <cell r="L3353">
            <v>1415159</v>
          </cell>
        </row>
        <row r="3354">
          <cell r="L3354">
            <v>0</v>
          </cell>
        </row>
        <row r="3355">
          <cell r="L3355">
            <v>310000</v>
          </cell>
        </row>
        <row r="3356">
          <cell r="L3356">
            <v>0</v>
          </cell>
        </row>
        <row r="3357">
          <cell r="L3357">
            <v>31000</v>
          </cell>
        </row>
        <row r="3358">
          <cell r="L3358">
            <v>0</v>
          </cell>
        </row>
        <row r="3359">
          <cell r="L3359">
            <v>30000</v>
          </cell>
        </row>
        <row r="3360">
          <cell r="L3360">
            <v>0</v>
          </cell>
        </row>
        <row r="3361">
          <cell r="L3361">
            <v>30000</v>
          </cell>
        </row>
        <row r="3362">
          <cell r="L3362">
            <v>0</v>
          </cell>
        </row>
        <row r="3363">
          <cell r="L3363">
            <v>91000</v>
          </cell>
        </row>
        <row r="3364">
          <cell r="L3364">
            <v>0</v>
          </cell>
        </row>
        <row r="3365">
          <cell r="L3365">
            <v>106000</v>
          </cell>
        </row>
        <row r="3366">
          <cell r="L3366">
            <v>0</v>
          </cell>
        </row>
        <row r="3367">
          <cell r="L3367">
            <v>11000</v>
          </cell>
        </row>
        <row r="3368">
          <cell r="L3368">
            <v>0</v>
          </cell>
        </row>
        <row r="3369">
          <cell r="L3369">
            <v>20000</v>
          </cell>
        </row>
        <row r="3370">
          <cell r="L3370">
            <v>0</v>
          </cell>
        </row>
        <row r="3371">
          <cell r="L3371">
            <v>356000</v>
          </cell>
        </row>
        <row r="3372">
          <cell r="L3372">
            <v>0</v>
          </cell>
        </row>
        <row r="3373">
          <cell r="L3373">
            <v>1000000</v>
          </cell>
        </row>
        <row r="3374">
          <cell r="L3374">
            <v>0</v>
          </cell>
        </row>
        <row r="3375">
          <cell r="L3375">
            <v>92000</v>
          </cell>
        </row>
        <row r="3376">
          <cell r="L3376">
            <v>0</v>
          </cell>
        </row>
        <row r="3377">
          <cell r="L3377">
            <v>520455</v>
          </cell>
        </row>
        <row r="3378">
          <cell r="L3378">
            <v>0</v>
          </cell>
        </row>
        <row r="3379">
          <cell r="L3379">
            <v>1040909</v>
          </cell>
        </row>
        <row r="3380">
          <cell r="L3380">
            <v>0</v>
          </cell>
        </row>
        <row r="3381">
          <cell r="L3381">
            <v>1040909</v>
          </cell>
        </row>
        <row r="3382">
          <cell r="L3382">
            <v>0</v>
          </cell>
        </row>
        <row r="3383">
          <cell r="L3383">
            <v>52046</v>
          </cell>
        </row>
        <row r="3384">
          <cell r="L3384">
            <v>0</v>
          </cell>
        </row>
        <row r="3385">
          <cell r="L3385">
            <v>104091</v>
          </cell>
        </row>
        <row r="3386">
          <cell r="L3386">
            <v>0</v>
          </cell>
        </row>
        <row r="3387">
          <cell r="L3387">
            <v>104091</v>
          </cell>
        </row>
        <row r="3388">
          <cell r="L3388">
            <v>0</v>
          </cell>
        </row>
        <row r="3389">
          <cell r="L3389">
            <v>6171500</v>
          </cell>
        </row>
        <row r="3390">
          <cell r="L3390">
            <v>0</v>
          </cell>
        </row>
        <row r="3391">
          <cell r="L3391">
            <v>14694815</v>
          </cell>
        </row>
        <row r="3392">
          <cell r="L3392">
            <v>0</v>
          </cell>
        </row>
        <row r="3393">
          <cell r="L3393">
            <v>1469482</v>
          </cell>
        </row>
        <row r="3394">
          <cell r="L3394">
            <v>0</v>
          </cell>
        </row>
        <row r="3395">
          <cell r="L3395">
            <v>8810492</v>
          </cell>
        </row>
        <row r="3396">
          <cell r="L3396">
            <v>0</v>
          </cell>
        </row>
        <row r="3397">
          <cell r="L3397">
            <v>8000</v>
          </cell>
        </row>
        <row r="3398">
          <cell r="L3398">
            <v>0</v>
          </cell>
        </row>
        <row r="3399">
          <cell r="L3399">
            <v>800</v>
          </cell>
        </row>
        <row r="3400">
          <cell r="L3400">
            <v>0</v>
          </cell>
        </row>
        <row r="3401">
          <cell r="L3401">
            <v>18095000</v>
          </cell>
        </row>
        <row r="3402">
          <cell r="L3402">
            <v>0</v>
          </cell>
        </row>
        <row r="3403">
          <cell r="L3403">
            <v>20000</v>
          </cell>
        </row>
        <row r="3404">
          <cell r="L3404">
            <v>0</v>
          </cell>
        </row>
        <row r="3405">
          <cell r="L3405">
            <v>2000</v>
          </cell>
        </row>
        <row r="3406">
          <cell r="L3406">
            <v>0</v>
          </cell>
        </row>
        <row r="3407">
          <cell r="L3407">
            <v>42970000</v>
          </cell>
        </row>
        <row r="3408">
          <cell r="L3408">
            <v>0</v>
          </cell>
        </row>
        <row r="3409">
          <cell r="L3409">
            <v>4297000</v>
          </cell>
        </row>
        <row r="3410">
          <cell r="L3410">
            <v>0</v>
          </cell>
        </row>
        <row r="3411">
          <cell r="L3411">
            <v>305000</v>
          </cell>
        </row>
        <row r="3412">
          <cell r="L3412">
            <v>0</v>
          </cell>
        </row>
        <row r="3413">
          <cell r="L3413">
            <v>188000</v>
          </cell>
        </row>
        <row r="3414">
          <cell r="L3414">
            <v>0</v>
          </cell>
        </row>
        <row r="3415">
          <cell r="L3415">
            <v>290909</v>
          </cell>
        </row>
        <row r="3416">
          <cell r="L3416">
            <v>0</v>
          </cell>
        </row>
        <row r="3417">
          <cell r="L3417">
            <v>29091</v>
          </cell>
        </row>
        <row r="3418">
          <cell r="L3418">
            <v>0</v>
          </cell>
        </row>
        <row r="3419">
          <cell r="L3419">
            <v>450000</v>
          </cell>
        </row>
        <row r="3420">
          <cell r="L3420">
            <v>0</v>
          </cell>
        </row>
        <row r="3421">
          <cell r="L3421">
            <v>480000</v>
          </cell>
        </row>
        <row r="3422">
          <cell r="L3422">
            <v>0</v>
          </cell>
        </row>
        <row r="3423">
          <cell r="L3423">
            <v>269000</v>
          </cell>
        </row>
        <row r="3424">
          <cell r="L3424">
            <v>0</v>
          </cell>
        </row>
        <row r="3425">
          <cell r="L3425">
            <v>23083500</v>
          </cell>
        </row>
        <row r="3426">
          <cell r="L3426">
            <v>0</v>
          </cell>
        </row>
        <row r="3427">
          <cell r="L3427">
            <v>19800000</v>
          </cell>
        </row>
        <row r="3428">
          <cell r="L3428">
            <v>0</v>
          </cell>
        </row>
        <row r="3429">
          <cell r="L3429">
            <v>13100000</v>
          </cell>
        </row>
        <row r="3430">
          <cell r="L3430">
            <v>0</v>
          </cell>
        </row>
        <row r="3431">
          <cell r="L3431">
            <v>1094545</v>
          </cell>
        </row>
        <row r="3432">
          <cell r="L3432">
            <v>0</v>
          </cell>
        </row>
        <row r="3433">
          <cell r="L3433">
            <v>109455</v>
          </cell>
        </row>
        <row r="3434">
          <cell r="L3434">
            <v>0</v>
          </cell>
        </row>
        <row r="3435">
          <cell r="L3435">
            <v>7625180</v>
          </cell>
        </row>
        <row r="3436">
          <cell r="L3436">
            <v>0</v>
          </cell>
        </row>
        <row r="3437">
          <cell r="L3437">
            <v>6054300</v>
          </cell>
        </row>
        <row r="3438">
          <cell r="L3438">
            <v>0</v>
          </cell>
        </row>
        <row r="3439">
          <cell r="L3439">
            <v>762518</v>
          </cell>
        </row>
        <row r="3440">
          <cell r="L3440">
            <v>0</v>
          </cell>
        </row>
        <row r="3441">
          <cell r="L3441">
            <v>10374820</v>
          </cell>
        </row>
        <row r="3442">
          <cell r="L3442">
            <v>0</v>
          </cell>
        </row>
        <row r="3443">
          <cell r="L3443">
            <v>8208508</v>
          </cell>
        </row>
        <row r="3444">
          <cell r="L3444">
            <v>0</v>
          </cell>
        </row>
        <row r="3445">
          <cell r="L3445">
            <v>1037482</v>
          </cell>
        </row>
        <row r="3446">
          <cell r="L3446">
            <v>0</v>
          </cell>
        </row>
        <row r="3447">
          <cell r="L3447">
            <v>25110000</v>
          </cell>
        </row>
        <row r="3448">
          <cell r="L3448">
            <v>0</v>
          </cell>
        </row>
        <row r="3449">
          <cell r="L3449">
            <v>2511000</v>
          </cell>
        </row>
        <row r="3450">
          <cell r="L3450">
            <v>0</v>
          </cell>
        </row>
        <row r="3451">
          <cell r="L3451">
            <v>3300</v>
          </cell>
        </row>
        <row r="3452">
          <cell r="L3452">
            <v>0</v>
          </cell>
        </row>
        <row r="3453">
          <cell r="L3453">
            <v>52282</v>
          </cell>
        </row>
        <row r="3454">
          <cell r="L3454">
            <v>0</v>
          </cell>
        </row>
        <row r="3455">
          <cell r="L3455">
            <v>534294</v>
          </cell>
        </row>
        <row r="3456">
          <cell r="L3456">
            <v>0</v>
          </cell>
        </row>
        <row r="3457">
          <cell r="L3457">
            <v>84597</v>
          </cell>
        </row>
        <row r="3458">
          <cell r="L3458">
            <v>0</v>
          </cell>
        </row>
        <row r="3459">
          <cell r="L3459">
            <v>201210000</v>
          </cell>
        </row>
        <row r="3460">
          <cell r="L3460">
            <v>0</v>
          </cell>
        </row>
        <row r="3461">
          <cell r="L3461">
            <v>11600000</v>
          </cell>
        </row>
        <row r="3462">
          <cell r="L3462">
            <v>0</v>
          </cell>
        </row>
        <row r="3463">
          <cell r="L3463">
            <v>770000</v>
          </cell>
        </row>
        <row r="3464">
          <cell r="L3464">
            <v>0</v>
          </cell>
        </row>
        <row r="3465">
          <cell r="L3465">
            <v>1540000</v>
          </cell>
        </row>
        <row r="3466">
          <cell r="L3466">
            <v>0</v>
          </cell>
        </row>
        <row r="3467">
          <cell r="L3467">
            <v>8344000</v>
          </cell>
        </row>
        <row r="3468">
          <cell r="L3468">
            <v>0</v>
          </cell>
        </row>
        <row r="3469">
          <cell r="L3469">
            <v>660845</v>
          </cell>
        </row>
        <row r="3470">
          <cell r="L3470">
            <v>0</v>
          </cell>
        </row>
        <row r="3471">
          <cell r="L3471">
            <v>8290810</v>
          </cell>
        </row>
        <row r="3472">
          <cell r="L3472">
            <v>0</v>
          </cell>
        </row>
        <row r="3473">
          <cell r="L3473">
            <v>7116670</v>
          </cell>
        </row>
        <row r="3474">
          <cell r="L3474">
            <v>0</v>
          </cell>
        </row>
        <row r="3475">
          <cell r="L3475">
            <v>7498000</v>
          </cell>
        </row>
        <row r="3476">
          <cell r="L3476">
            <v>0</v>
          </cell>
        </row>
        <row r="3477">
          <cell r="L3477">
            <v>14055247</v>
          </cell>
        </row>
        <row r="3478">
          <cell r="L3478">
            <v>0</v>
          </cell>
        </row>
        <row r="3479">
          <cell r="L3479">
            <v>9174000</v>
          </cell>
        </row>
        <row r="3480">
          <cell r="L3480">
            <v>0</v>
          </cell>
        </row>
        <row r="3481">
          <cell r="L3481">
            <v>100000000</v>
          </cell>
        </row>
        <row r="3482">
          <cell r="L3482">
            <v>0</v>
          </cell>
        </row>
        <row r="3483">
          <cell r="L3483">
            <v>15000</v>
          </cell>
        </row>
        <row r="3484">
          <cell r="L3484">
            <v>0</v>
          </cell>
        </row>
        <row r="3485">
          <cell r="L3485">
            <v>1500</v>
          </cell>
        </row>
        <row r="3486">
          <cell r="L3486">
            <v>0</v>
          </cell>
        </row>
        <row r="3487">
          <cell r="L3487">
            <v>9240000</v>
          </cell>
        </row>
        <row r="3488">
          <cell r="L3488">
            <v>0</v>
          </cell>
        </row>
        <row r="3489">
          <cell r="L3489">
            <v>924000</v>
          </cell>
        </row>
        <row r="3490">
          <cell r="L3490">
            <v>0</v>
          </cell>
        </row>
        <row r="3491">
          <cell r="L3491">
            <v>200000</v>
          </cell>
        </row>
        <row r="3492">
          <cell r="L3492">
            <v>0</v>
          </cell>
        </row>
        <row r="3493">
          <cell r="L3493">
            <v>3000000000</v>
          </cell>
        </row>
        <row r="3494">
          <cell r="L3494">
            <v>0</v>
          </cell>
        </row>
        <row r="3495">
          <cell r="L3495">
            <v>5982000</v>
          </cell>
        </row>
        <row r="3496">
          <cell r="L3496">
            <v>0</v>
          </cell>
        </row>
        <row r="3497">
          <cell r="L3497">
            <v>598200</v>
          </cell>
        </row>
        <row r="3498">
          <cell r="L3498">
            <v>0</v>
          </cell>
        </row>
        <row r="3499">
          <cell r="L3499">
            <v>1516320</v>
          </cell>
        </row>
        <row r="3500">
          <cell r="L3500">
            <v>0</v>
          </cell>
        </row>
        <row r="3501">
          <cell r="L3501">
            <v>284310</v>
          </cell>
        </row>
        <row r="3502">
          <cell r="L3502">
            <v>0</v>
          </cell>
        </row>
        <row r="3503">
          <cell r="L3503">
            <v>126360</v>
          </cell>
        </row>
        <row r="3504">
          <cell r="L3504">
            <v>0</v>
          </cell>
        </row>
        <row r="3505">
          <cell r="L3505">
            <v>1332927</v>
          </cell>
        </row>
        <row r="3506">
          <cell r="L3506">
            <v>0</v>
          </cell>
        </row>
        <row r="3507">
          <cell r="L3507">
            <v>4661010</v>
          </cell>
        </row>
        <row r="3508">
          <cell r="L3508">
            <v>0</v>
          </cell>
        </row>
        <row r="3509">
          <cell r="L3509">
            <v>2696</v>
          </cell>
        </row>
        <row r="3510">
          <cell r="L3510">
            <v>0</v>
          </cell>
        </row>
        <row r="3511">
          <cell r="L3511">
            <v>2608</v>
          </cell>
        </row>
        <row r="3512">
          <cell r="L3512">
            <v>0</v>
          </cell>
        </row>
        <row r="3513">
          <cell r="L3513">
            <v>-3</v>
          </cell>
        </row>
        <row r="3514">
          <cell r="L3514">
            <v>0</v>
          </cell>
        </row>
        <row r="3515">
          <cell r="L3515">
            <v>204543074</v>
          </cell>
        </row>
        <row r="3516">
          <cell r="L3516">
            <v>0</v>
          </cell>
        </row>
        <row r="3517">
          <cell r="L3517">
            <v>542500</v>
          </cell>
        </row>
        <row r="3518">
          <cell r="L3518">
            <v>0</v>
          </cell>
        </row>
        <row r="3519">
          <cell r="L3519">
            <v>4936667</v>
          </cell>
        </row>
        <row r="3520">
          <cell r="L3520">
            <v>0</v>
          </cell>
        </row>
        <row r="3521">
          <cell r="L3521">
            <v>114224303</v>
          </cell>
        </row>
        <row r="3522">
          <cell r="L3522">
            <v>0</v>
          </cell>
        </row>
        <row r="3523">
          <cell r="L3523">
            <v>1067550</v>
          </cell>
        </row>
        <row r="3524">
          <cell r="L3524">
            <v>0</v>
          </cell>
        </row>
        <row r="3525">
          <cell r="L3525">
            <v>416667</v>
          </cell>
        </row>
        <row r="3526">
          <cell r="L3526">
            <v>0</v>
          </cell>
        </row>
        <row r="3527">
          <cell r="L3527">
            <v>2794020</v>
          </cell>
        </row>
        <row r="3528">
          <cell r="L3528">
            <v>0</v>
          </cell>
        </row>
        <row r="3529">
          <cell r="L3529">
            <v>770075</v>
          </cell>
        </row>
        <row r="3530">
          <cell r="L3530">
            <v>0</v>
          </cell>
        </row>
        <row r="3531">
          <cell r="L3531">
            <v>1240067</v>
          </cell>
        </row>
        <row r="3532">
          <cell r="L3532">
            <v>0</v>
          </cell>
        </row>
        <row r="3533">
          <cell r="L3533">
            <v>250000</v>
          </cell>
        </row>
        <row r="3534">
          <cell r="L3534">
            <v>0</v>
          </cell>
        </row>
        <row r="3535">
          <cell r="L3535">
            <v>1445455</v>
          </cell>
        </row>
        <row r="3536">
          <cell r="L3536">
            <v>0</v>
          </cell>
        </row>
        <row r="3537">
          <cell r="L3537">
            <v>1854899</v>
          </cell>
        </row>
        <row r="3538">
          <cell r="L3538">
            <v>0</v>
          </cell>
        </row>
        <row r="3539">
          <cell r="L3539">
            <v>564699</v>
          </cell>
        </row>
        <row r="3540">
          <cell r="L3540">
            <v>0</v>
          </cell>
        </row>
        <row r="3541">
          <cell r="L3541">
            <v>491450</v>
          </cell>
        </row>
        <row r="3542">
          <cell r="L3542">
            <v>0</v>
          </cell>
        </row>
        <row r="3543">
          <cell r="L3543">
            <v>73951146</v>
          </cell>
        </row>
        <row r="3544">
          <cell r="L3544">
            <v>0</v>
          </cell>
        </row>
        <row r="3545">
          <cell r="L3545">
            <v>1060308</v>
          </cell>
        </row>
        <row r="3546">
          <cell r="L3546">
            <v>0</v>
          </cell>
        </row>
        <row r="3547">
          <cell r="L3547">
            <v>847841</v>
          </cell>
        </row>
        <row r="3548">
          <cell r="L3548">
            <v>0</v>
          </cell>
        </row>
        <row r="3549">
          <cell r="L3549">
            <v>12010508</v>
          </cell>
        </row>
        <row r="3550">
          <cell r="L3550">
            <v>0</v>
          </cell>
        </row>
        <row r="3551">
          <cell r="L3551">
            <v>8821488</v>
          </cell>
        </row>
        <row r="3552">
          <cell r="L3552">
            <v>0</v>
          </cell>
        </row>
        <row r="3553">
          <cell r="L3553">
            <v>13197925</v>
          </cell>
        </row>
        <row r="3554">
          <cell r="L3554">
            <v>0</v>
          </cell>
        </row>
        <row r="3555">
          <cell r="L3555">
            <v>2525533</v>
          </cell>
        </row>
        <row r="3556">
          <cell r="L3556">
            <v>0</v>
          </cell>
        </row>
        <row r="3557">
          <cell r="L3557">
            <v>2911890</v>
          </cell>
        </row>
        <row r="3558">
          <cell r="L3558">
            <v>0</v>
          </cell>
        </row>
        <row r="3559">
          <cell r="L3559">
            <v>10393182</v>
          </cell>
        </row>
        <row r="3560">
          <cell r="L3560">
            <v>0</v>
          </cell>
        </row>
        <row r="3561">
          <cell r="L3561">
            <v>1173376</v>
          </cell>
        </row>
        <row r="3562">
          <cell r="L3562">
            <v>0</v>
          </cell>
        </row>
        <row r="3563">
          <cell r="L3563">
            <v>1242424</v>
          </cell>
        </row>
        <row r="3564">
          <cell r="L3564">
            <v>0</v>
          </cell>
        </row>
        <row r="3565">
          <cell r="L3565">
            <v>8333333</v>
          </cell>
        </row>
        <row r="3566">
          <cell r="L3566">
            <v>0</v>
          </cell>
        </row>
        <row r="3567">
          <cell r="L3567">
            <v>6030563</v>
          </cell>
        </row>
        <row r="3568">
          <cell r="L3568">
            <v>0</v>
          </cell>
        </row>
        <row r="3569">
          <cell r="L3569">
            <v>26356161</v>
          </cell>
        </row>
        <row r="3570">
          <cell r="L3570">
            <v>0</v>
          </cell>
        </row>
        <row r="3571">
          <cell r="L3571">
            <v>8614462</v>
          </cell>
        </row>
        <row r="3572">
          <cell r="L3572">
            <v>0</v>
          </cell>
        </row>
        <row r="3573">
          <cell r="L3573">
            <v>485697</v>
          </cell>
        </row>
        <row r="3574">
          <cell r="L3574">
            <v>0</v>
          </cell>
        </row>
        <row r="3575">
          <cell r="L3575">
            <v>8098222</v>
          </cell>
        </row>
        <row r="3576">
          <cell r="L3576">
            <v>0</v>
          </cell>
        </row>
        <row r="3577">
          <cell r="L3577">
            <v>78310892</v>
          </cell>
        </row>
        <row r="3578">
          <cell r="L3578">
            <v>0</v>
          </cell>
        </row>
        <row r="3579">
          <cell r="L3579">
            <v>19309535</v>
          </cell>
        </row>
        <row r="3580">
          <cell r="L3580">
            <v>0</v>
          </cell>
        </row>
        <row r="3581">
          <cell r="L3581">
            <v>9654768</v>
          </cell>
        </row>
        <row r="3582">
          <cell r="L3582">
            <v>0</v>
          </cell>
        </row>
        <row r="3583">
          <cell r="L3583">
            <v>6336962</v>
          </cell>
        </row>
        <row r="3584">
          <cell r="L3584">
            <v>0</v>
          </cell>
        </row>
        <row r="3585">
          <cell r="L3585">
            <v>1562539</v>
          </cell>
        </row>
        <row r="3586">
          <cell r="L3586">
            <v>0</v>
          </cell>
        </row>
        <row r="3587">
          <cell r="L3587">
            <v>781269</v>
          </cell>
        </row>
        <row r="3588">
          <cell r="L3588">
            <v>0</v>
          </cell>
        </row>
        <row r="3589">
          <cell r="L3589">
            <v>1460000</v>
          </cell>
        </row>
        <row r="3590">
          <cell r="L3590">
            <v>0</v>
          </cell>
        </row>
        <row r="3591">
          <cell r="L3591">
            <v>360000</v>
          </cell>
        </row>
        <row r="3592">
          <cell r="L3592">
            <v>0</v>
          </cell>
        </row>
        <row r="3593">
          <cell r="L3593">
            <v>180000</v>
          </cell>
        </row>
        <row r="3594">
          <cell r="L3594">
            <v>0</v>
          </cell>
        </row>
        <row r="3595">
          <cell r="L3595">
            <v>1055182</v>
          </cell>
        </row>
        <row r="3596">
          <cell r="L3596">
            <v>0</v>
          </cell>
        </row>
        <row r="3597">
          <cell r="L3597">
            <v>260182</v>
          </cell>
        </row>
        <row r="3598">
          <cell r="L3598">
            <v>0</v>
          </cell>
        </row>
        <row r="3599">
          <cell r="L3599">
            <v>130091</v>
          </cell>
        </row>
        <row r="3600">
          <cell r="L3600">
            <v>0</v>
          </cell>
        </row>
        <row r="3601">
          <cell r="L3601">
            <v>2000000</v>
          </cell>
        </row>
        <row r="3602">
          <cell r="L3602">
            <v>0</v>
          </cell>
        </row>
        <row r="3603">
          <cell r="L3603">
            <v>2000000</v>
          </cell>
        </row>
        <row r="3604">
          <cell r="L3604">
            <v>0</v>
          </cell>
        </row>
        <row r="3605">
          <cell r="L3605">
            <v>2000000</v>
          </cell>
        </row>
        <row r="3606">
          <cell r="L3606">
            <v>0</v>
          </cell>
        </row>
        <row r="3607">
          <cell r="L3607">
            <v>2000000</v>
          </cell>
        </row>
        <row r="3608">
          <cell r="L3608">
            <v>0</v>
          </cell>
        </row>
        <row r="3609">
          <cell r="L3609">
            <v>1000000</v>
          </cell>
        </row>
        <row r="3610">
          <cell r="L3610">
            <v>0</v>
          </cell>
        </row>
        <row r="3611">
          <cell r="L3611">
            <v>25000000</v>
          </cell>
        </row>
        <row r="3612">
          <cell r="L3612">
            <v>0</v>
          </cell>
        </row>
        <row r="3613">
          <cell r="L3613">
            <v>9327780</v>
          </cell>
        </row>
        <row r="3614">
          <cell r="L3614">
            <v>0</v>
          </cell>
        </row>
        <row r="3615">
          <cell r="L3615">
            <v>1998810</v>
          </cell>
        </row>
        <row r="3616">
          <cell r="L3616">
            <v>0</v>
          </cell>
        </row>
        <row r="3617">
          <cell r="L3617">
            <v>1332540</v>
          </cell>
        </row>
        <row r="3618">
          <cell r="L3618">
            <v>0</v>
          </cell>
        </row>
        <row r="3619">
          <cell r="L3619">
            <v>6460674</v>
          </cell>
        </row>
        <row r="3620">
          <cell r="L3620">
            <v>0</v>
          </cell>
        </row>
        <row r="3621">
          <cell r="L3621">
            <v>107275195</v>
          </cell>
        </row>
        <row r="3622">
          <cell r="L3622">
            <v>0</v>
          </cell>
        </row>
        <row r="3623">
          <cell r="L3623">
            <v>98729380</v>
          </cell>
        </row>
        <row r="3624">
          <cell r="L3624">
            <v>0</v>
          </cell>
        </row>
        <row r="3625">
          <cell r="L3625">
            <v>116092500</v>
          </cell>
        </row>
        <row r="3626">
          <cell r="L3626">
            <v>0</v>
          </cell>
        </row>
        <row r="3627">
          <cell r="L3627">
            <v>2493433</v>
          </cell>
        </row>
        <row r="3628">
          <cell r="L3628">
            <v>0</v>
          </cell>
        </row>
        <row r="3629">
          <cell r="L3629">
            <v>5649866</v>
          </cell>
        </row>
        <row r="3630">
          <cell r="L3630">
            <v>0</v>
          </cell>
        </row>
        <row r="3631">
          <cell r="L3631">
            <v>7027290</v>
          </cell>
        </row>
        <row r="3632">
          <cell r="L3632">
            <v>0</v>
          </cell>
        </row>
        <row r="3633">
          <cell r="L3633">
            <v>4499730</v>
          </cell>
        </row>
        <row r="3634">
          <cell r="L3634">
            <v>0</v>
          </cell>
        </row>
        <row r="3635">
          <cell r="L3635">
            <v>11126160</v>
          </cell>
        </row>
        <row r="3636">
          <cell r="L3636">
            <v>0</v>
          </cell>
        </row>
        <row r="3637">
          <cell r="L3637">
            <v>1240110</v>
          </cell>
        </row>
        <row r="3638">
          <cell r="L3638">
            <v>0</v>
          </cell>
        </row>
        <row r="3639">
          <cell r="L3639">
            <v>794070</v>
          </cell>
        </row>
        <row r="3640">
          <cell r="L3640">
            <v>0</v>
          </cell>
        </row>
        <row r="3641">
          <cell r="L3641">
            <v>1963440</v>
          </cell>
        </row>
        <row r="3642">
          <cell r="L3642">
            <v>0</v>
          </cell>
        </row>
        <row r="3643">
          <cell r="L3643">
            <v>413370</v>
          </cell>
        </row>
        <row r="3644">
          <cell r="L3644">
            <v>0</v>
          </cell>
        </row>
        <row r="3645">
          <cell r="L3645">
            <v>264690</v>
          </cell>
        </row>
        <row r="3646">
          <cell r="L3646">
            <v>0</v>
          </cell>
        </row>
        <row r="3647">
          <cell r="L3647">
            <v>654480</v>
          </cell>
        </row>
        <row r="3648">
          <cell r="L3648">
            <v>0</v>
          </cell>
        </row>
        <row r="3649">
          <cell r="L3649">
            <v>22175168</v>
          </cell>
        </row>
        <row r="3650">
          <cell r="L3650">
            <v>0</v>
          </cell>
        </row>
        <row r="3651">
          <cell r="L3651">
            <v>2000000</v>
          </cell>
        </row>
        <row r="3652">
          <cell r="L3652">
            <v>0</v>
          </cell>
        </row>
        <row r="3653">
          <cell r="L3653">
            <v>800000</v>
          </cell>
        </row>
        <row r="3654">
          <cell r="L3654">
            <v>0</v>
          </cell>
        </row>
        <row r="3655">
          <cell r="L3655">
            <v>2000000</v>
          </cell>
        </row>
        <row r="3656">
          <cell r="L3656">
            <v>0</v>
          </cell>
        </row>
        <row r="3657">
          <cell r="L3657">
            <v>6800000</v>
          </cell>
        </row>
        <row r="3658">
          <cell r="L3658">
            <v>0</v>
          </cell>
        </row>
        <row r="3659">
          <cell r="L3659">
            <v>1332927</v>
          </cell>
        </row>
        <row r="3660">
          <cell r="L3660">
            <v>0</v>
          </cell>
        </row>
        <row r="3661">
          <cell r="L3661">
            <v>3667680</v>
          </cell>
        </row>
        <row r="3662">
          <cell r="L3662">
            <v>0</v>
          </cell>
        </row>
        <row r="3663">
          <cell r="L3663">
            <v>687690</v>
          </cell>
        </row>
        <row r="3664">
          <cell r="L3664">
            <v>0</v>
          </cell>
        </row>
        <row r="3665">
          <cell r="L3665">
            <v>305640</v>
          </cell>
        </row>
        <row r="3666">
          <cell r="L3666">
            <v>0</v>
          </cell>
        </row>
        <row r="3667">
          <cell r="L3667">
            <v>94800000</v>
          </cell>
        </row>
        <row r="3668">
          <cell r="L3668">
            <v>0</v>
          </cell>
        </row>
        <row r="3669">
          <cell r="L3669">
            <v>237235091</v>
          </cell>
        </row>
        <row r="3670">
          <cell r="L3670">
            <v>0</v>
          </cell>
        </row>
        <row r="3671">
          <cell r="L3671">
            <v>105437818</v>
          </cell>
        </row>
        <row r="3672">
          <cell r="L3672">
            <v>0</v>
          </cell>
        </row>
        <row r="3673">
          <cell r="L3673">
            <v>157327091</v>
          </cell>
        </row>
        <row r="3674">
          <cell r="L3674">
            <v>0</v>
          </cell>
        </row>
        <row r="3675">
          <cell r="L3675">
            <v>50000000</v>
          </cell>
        </row>
        <row r="3676">
          <cell r="L3676">
            <v>0</v>
          </cell>
        </row>
        <row r="3677">
          <cell r="L3677">
            <v>613629223</v>
          </cell>
        </row>
        <row r="3678">
          <cell r="L3678">
            <v>0</v>
          </cell>
        </row>
        <row r="3679">
          <cell r="L3679">
            <v>61362922</v>
          </cell>
        </row>
        <row r="3680">
          <cell r="L3680">
            <v>0</v>
          </cell>
        </row>
        <row r="3681">
          <cell r="L3681">
            <v>20426900</v>
          </cell>
        </row>
        <row r="3682">
          <cell r="L3682">
            <v>0</v>
          </cell>
        </row>
        <row r="3683">
          <cell r="L3683">
            <v>207750075</v>
          </cell>
        </row>
        <row r="3684">
          <cell r="L3684">
            <v>0</v>
          </cell>
        </row>
        <row r="3685">
          <cell r="L3685">
            <v>53076364</v>
          </cell>
        </row>
        <row r="3686">
          <cell r="L3686">
            <v>0</v>
          </cell>
        </row>
        <row r="3687">
          <cell r="L3687">
            <v>25110000</v>
          </cell>
        </row>
        <row r="3688">
          <cell r="L3688">
            <v>0</v>
          </cell>
        </row>
        <row r="3689">
          <cell r="L3689">
            <v>170000</v>
          </cell>
        </row>
        <row r="3690">
          <cell r="L3690">
            <v>0</v>
          </cell>
        </row>
        <row r="3691">
          <cell r="L3691">
            <v>168000</v>
          </cell>
        </row>
        <row r="3692">
          <cell r="L3692">
            <v>0</v>
          </cell>
        </row>
        <row r="3693">
          <cell r="L3693">
            <v>228000</v>
          </cell>
        </row>
        <row r="3694">
          <cell r="L3694">
            <v>0</v>
          </cell>
        </row>
        <row r="3695">
          <cell r="L3695">
            <v>198000</v>
          </cell>
        </row>
        <row r="3696">
          <cell r="L3696">
            <v>0</v>
          </cell>
        </row>
        <row r="3697">
          <cell r="L3697">
            <v>269000</v>
          </cell>
        </row>
        <row r="3698">
          <cell r="L3698">
            <v>0</v>
          </cell>
        </row>
        <row r="3699">
          <cell r="L3699">
            <v>500000</v>
          </cell>
        </row>
        <row r="3700">
          <cell r="L3700">
            <v>0</v>
          </cell>
        </row>
        <row r="3701">
          <cell r="L3701">
            <v>2943182</v>
          </cell>
        </row>
        <row r="3702">
          <cell r="L3702">
            <v>0</v>
          </cell>
        </row>
        <row r="3703">
          <cell r="L3703">
            <v>258182</v>
          </cell>
        </row>
        <row r="3704">
          <cell r="L3704">
            <v>0</v>
          </cell>
        </row>
        <row r="3705">
          <cell r="L3705">
            <v>142000</v>
          </cell>
        </row>
        <row r="3706">
          <cell r="L3706">
            <v>0</v>
          </cell>
        </row>
        <row r="3707">
          <cell r="L3707">
            <v>110000</v>
          </cell>
        </row>
        <row r="3708">
          <cell r="L3708">
            <v>0</v>
          </cell>
        </row>
        <row r="3709">
          <cell r="L3709">
            <v>943000</v>
          </cell>
        </row>
        <row r="3710">
          <cell r="L3710">
            <v>0</v>
          </cell>
        </row>
        <row r="3711">
          <cell r="L3711">
            <v>20000</v>
          </cell>
        </row>
        <row r="3712">
          <cell r="L3712">
            <v>0</v>
          </cell>
        </row>
        <row r="3713">
          <cell r="L3713">
            <v>750000</v>
          </cell>
        </row>
        <row r="3714">
          <cell r="L3714">
            <v>0</v>
          </cell>
        </row>
        <row r="3715">
          <cell r="L3715">
            <v>770909</v>
          </cell>
        </row>
        <row r="3716">
          <cell r="L3716">
            <v>0</v>
          </cell>
        </row>
        <row r="3717">
          <cell r="L3717">
            <v>1102000</v>
          </cell>
        </row>
        <row r="3718">
          <cell r="L3718">
            <v>0</v>
          </cell>
        </row>
        <row r="3719">
          <cell r="L3719">
            <v>5349000</v>
          </cell>
        </row>
        <row r="3720">
          <cell r="L3720">
            <v>0</v>
          </cell>
        </row>
        <row r="3721">
          <cell r="L3721">
            <v>2727000</v>
          </cell>
        </row>
        <row r="3722">
          <cell r="L3722">
            <v>0</v>
          </cell>
        </row>
        <row r="3723">
          <cell r="L3723">
            <v>3869300</v>
          </cell>
        </row>
        <row r="3724">
          <cell r="L3724">
            <v>0</v>
          </cell>
        </row>
        <row r="3725">
          <cell r="L3725">
            <v>1153000</v>
          </cell>
        </row>
        <row r="3726">
          <cell r="L3726">
            <v>0</v>
          </cell>
        </row>
        <row r="3727">
          <cell r="L3727">
            <v>1342727</v>
          </cell>
        </row>
        <row r="3728">
          <cell r="L3728">
            <v>0</v>
          </cell>
        </row>
        <row r="3729">
          <cell r="L3729">
            <v>13866000</v>
          </cell>
        </row>
        <row r="3730">
          <cell r="L3730">
            <v>0</v>
          </cell>
        </row>
        <row r="3731">
          <cell r="L3731">
            <v>13866000</v>
          </cell>
        </row>
        <row r="3732">
          <cell r="L3732">
            <v>0</v>
          </cell>
        </row>
        <row r="3733">
          <cell r="L3733">
            <v>622245</v>
          </cell>
        </row>
        <row r="3734">
          <cell r="L3734">
            <v>0</v>
          </cell>
        </row>
        <row r="3735">
          <cell r="L3735">
            <v>1845000</v>
          </cell>
        </row>
        <row r="3736">
          <cell r="L3736">
            <v>0</v>
          </cell>
        </row>
        <row r="3737">
          <cell r="L3737">
            <v>1954545</v>
          </cell>
        </row>
        <row r="3738">
          <cell r="L3738">
            <v>0</v>
          </cell>
        </row>
        <row r="3739">
          <cell r="L3739">
            <v>-3</v>
          </cell>
        </row>
        <row r="3740">
          <cell r="L3740">
            <v>0</v>
          </cell>
        </row>
        <row r="3741">
          <cell r="L3741">
            <v>13014400</v>
          </cell>
        </row>
        <row r="3742">
          <cell r="L3742">
            <v>0</v>
          </cell>
        </row>
        <row r="3743">
          <cell r="L3743">
            <v>15606906</v>
          </cell>
        </row>
        <row r="3744">
          <cell r="L3744">
            <v>0</v>
          </cell>
        </row>
        <row r="3745">
          <cell r="L3745">
            <v>80609661</v>
          </cell>
        </row>
        <row r="3746">
          <cell r="L3746">
            <v>0</v>
          </cell>
        </row>
        <row r="3747">
          <cell r="L3747">
            <v>98729380</v>
          </cell>
        </row>
        <row r="3748">
          <cell r="L3748">
            <v>0</v>
          </cell>
        </row>
        <row r="3749">
          <cell r="L3749">
            <v>5558490</v>
          </cell>
        </row>
        <row r="3750">
          <cell r="L3750">
            <v>0</v>
          </cell>
        </row>
        <row r="3751">
          <cell r="L3751">
            <v>2800000</v>
          </cell>
        </row>
        <row r="3752">
          <cell r="L3752">
            <v>0</v>
          </cell>
        </row>
        <row r="3753">
          <cell r="L3753">
            <v>2250000</v>
          </cell>
        </row>
        <row r="3754">
          <cell r="L3754">
            <v>0</v>
          </cell>
        </row>
        <row r="3755">
          <cell r="L3755">
            <v>204543074</v>
          </cell>
        </row>
        <row r="3756">
          <cell r="L3756">
            <v>0</v>
          </cell>
        </row>
        <row r="3757">
          <cell r="L3757">
            <v>5080000</v>
          </cell>
        </row>
        <row r="3758">
          <cell r="L3758">
            <v>0</v>
          </cell>
        </row>
        <row r="3759">
          <cell r="L3759">
            <v>14804528</v>
          </cell>
        </row>
        <row r="3760">
          <cell r="L3760">
            <v>0</v>
          </cell>
        </row>
        <row r="3761">
          <cell r="L3761">
            <v>770075</v>
          </cell>
        </row>
        <row r="3762">
          <cell r="L3762">
            <v>0</v>
          </cell>
        </row>
        <row r="3763">
          <cell r="L3763">
            <v>3637466</v>
          </cell>
        </row>
        <row r="3764">
          <cell r="L3764">
            <v>0</v>
          </cell>
        </row>
        <row r="3765">
          <cell r="L3765">
            <v>16000000</v>
          </cell>
        </row>
        <row r="3766">
          <cell r="L3766">
            <v>0</v>
          </cell>
        </row>
        <row r="3767">
          <cell r="L3767">
            <v>67442808</v>
          </cell>
        </row>
        <row r="3768">
          <cell r="L3768">
            <v>0</v>
          </cell>
        </row>
        <row r="3769">
          <cell r="L3769">
            <v>896993</v>
          </cell>
        </row>
        <row r="3770">
          <cell r="L3770">
            <v>0</v>
          </cell>
        </row>
        <row r="3771">
          <cell r="L3771">
            <v>13758155</v>
          </cell>
        </row>
        <row r="3772">
          <cell r="L3772">
            <v>0</v>
          </cell>
        </row>
        <row r="3773">
          <cell r="L3773">
            <v>141092500</v>
          </cell>
        </row>
        <row r="3774">
          <cell r="L3774">
            <v>0</v>
          </cell>
        </row>
        <row r="3775">
          <cell r="L3775">
            <v>13744080</v>
          </cell>
        </row>
        <row r="3776">
          <cell r="L3776">
            <v>0</v>
          </cell>
        </row>
        <row r="3777">
          <cell r="L3777">
            <v>6800000</v>
          </cell>
        </row>
        <row r="3778">
          <cell r="L3778">
            <v>0</v>
          </cell>
        </row>
        <row r="3779">
          <cell r="L3779">
            <v>5649866</v>
          </cell>
        </row>
        <row r="3780">
          <cell r="L3780">
            <v>0</v>
          </cell>
        </row>
        <row r="3781">
          <cell r="L3781">
            <v>114224303</v>
          </cell>
        </row>
        <row r="3782">
          <cell r="L3782">
            <v>0</v>
          </cell>
        </row>
        <row r="3783">
          <cell r="L3783">
            <v>564699</v>
          </cell>
        </row>
        <row r="3784">
          <cell r="L3784">
            <v>0</v>
          </cell>
        </row>
        <row r="3785">
          <cell r="L3785">
            <v>16601265</v>
          </cell>
        </row>
        <row r="3786">
          <cell r="L3786">
            <v>0</v>
          </cell>
        </row>
        <row r="3787">
          <cell r="L3787">
            <v>7386545</v>
          </cell>
        </row>
        <row r="3788">
          <cell r="L3788">
            <v>0</v>
          </cell>
        </row>
        <row r="3789">
          <cell r="L3789">
            <v>2894018</v>
          </cell>
        </row>
        <row r="3790">
          <cell r="L3790">
            <v>0</v>
          </cell>
        </row>
        <row r="3791">
          <cell r="L3791">
            <v>88286169</v>
          </cell>
        </row>
        <row r="3792">
          <cell r="L3792">
            <v>0</v>
          </cell>
        </row>
        <row r="3793">
          <cell r="L3793">
            <v>49585105</v>
          </cell>
        </row>
        <row r="3794">
          <cell r="L3794">
            <v>0</v>
          </cell>
        </row>
        <row r="3795">
          <cell r="L3795">
            <v>250000</v>
          </cell>
        </row>
        <row r="3796">
          <cell r="L3796">
            <v>0</v>
          </cell>
        </row>
        <row r="3797">
          <cell r="L3797">
            <v>843798</v>
          </cell>
        </row>
        <row r="3798">
          <cell r="L3798">
            <v>0</v>
          </cell>
        </row>
        <row r="3799">
          <cell r="L3799">
            <v>6910000</v>
          </cell>
        </row>
        <row r="3800">
          <cell r="L3800">
            <v>0</v>
          </cell>
        </row>
        <row r="3801">
          <cell r="L3801">
            <v>23570773</v>
          </cell>
        </row>
        <row r="3802">
          <cell r="L3802">
            <v>0</v>
          </cell>
        </row>
        <row r="3803">
          <cell r="L3803">
            <v>22150310</v>
          </cell>
        </row>
        <row r="3804">
          <cell r="L3804">
            <v>0</v>
          </cell>
        </row>
        <row r="3805">
          <cell r="L3805">
            <v>7765182</v>
          </cell>
        </row>
        <row r="3806">
          <cell r="L3806">
            <v>0</v>
          </cell>
        </row>
        <row r="3807">
          <cell r="L3807">
            <v>120000</v>
          </cell>
        </row>
        <row r="3808">
          <cell r="L3808">
            <v>0</v>
          </cell>
        </row>
        <row r="3809">
          <cell r="L3809">
            <v>7157815</v>
          </cell>
        </row>
        <row r="3810">
          <cell r="L3810">
            <v>0</v>
          </cell>
        </row>
        <row r="3811">
          <cell r="L3811">
            <v>22300000</v>
          </cell>
        </row>
        <row r="3812">
          <cell r="L3812">
            <v>0</v>
          </cell>
        </row>
        <row r="3813">
          <cell r="L3813">
            <v>6510819</v>
          </cell>
        </row>
        <row r="3814">
          <cell r="L3814">
            <v>0</v>
          </cell>
        </row>
        <row r="3815">
          <cell r="L3815">
            <v>22655000</v>
          </cell>
        </row>
        <row r="3816">
          <cell r="L3816">
            <v>0</v>
          </cell>
        </row>
        <row r="3817">
          <cell r="L3817">
            <v>27275180</v>
          </cell>
        </row>
        <row r="3818">
          <cell r="L3818">
            <v>0</v>
          </cell>
        </row>
        <row r="3819">
          <cell r="L3819">
            <v>154338820</v>
          </cell>
        </row>
        <row r="3820">
          <cell r="L3820">
            <v>0</v>
          </cell>
        </row>
        <row r="3821">
          <cell r="L3821">
            <v>134409743</v>
          </cell>
        </row>
        <row r="3822">
          <cell r="L3822">
            <v>0</v>
          </cell>
        </row>
        <row r="3823">
          <cell r="L3823">
            <v>908757528</v>
          </cell>
        </row>
        <row r="3824">
          <cell r="L3824">
            <v>0</v>
          </cell>
        </row>
        <row r="3825">
          <cell r="L3825">
            <v>157527091</v>
          </cell>
        </row>
        <row r="3826">
          <cell r="L3826">
            <v>0</v>
          </cell>
        </row>
        <row r="3827">
          <cell r="L3827">
            <v>5500000</v>
          </cell>
        </row>
        <row r="3828">
          <cell r="L3828">
            <v>0</v>
          </cell>
        </row>
        <row r="3829">
          <cell r="L3829">
            <v>6881000</v>
          </cell>
        </row>
        <row r="3830">
          <cell r="L3830">
            <v>0</v>
          </cell>
        </row>
        <row r="3831">
          <cell r="L3831">
            <v>13635800</v>
          </cell>
        </row>
        <row r="3832">
          <cell r="L3832">
            <v>0</v>
          </cell>
        </row>
        <row r="3833">
          <cell r="L3833">
            <v>1363580</v>
          </cell>
        </row>
        <row r="3834">
          <cell r="L3834">
            <v>0</v>
          </cell>
        </row>
        <row r="3835">
          <cell r="L3835">
            <v>13020000</v>
          </cell>
        </row>
        <row r="3836">
          <cell r="L3836">
            <v>0</v>
          </cell>
        </row>
        <row r="3837">
          <cell r="L3837">
            <v>1302000</v>
          </cell>
        </row>
        <row r="3838">
          <cell r="L3838">
            <v>0</v>
          </cell>
        </row>
        <row r="3839">
          <cell r="L3839">
            <v>37646364</v>
          </cell>
        </row>
        <row r="3840">
          <cell r="L3840">
            <v>0</v>
          </cell>
        </row>
        <row r="3841">
          <cell r="L3841">
            <v>3764636</v>
          </cell>
        </row>
        <row r="3842">
          <cell r="L3842">
            <v>0</v>
          </cell>
        </row>
        <row r="3843">
          <cell r="L3843">
            <v>35111852</v>
          </cell>
        </row>
        <row r="3844">
          <cell r="L3844">
            <v>0</v>
          </cell>
        </row>
        <row r="3845">
          <cell r="L3845">
            <v>1000000</v>
          </cell>
        </row>
        <row r="3846">
          <cell r="L3846">
            <v>0</v>
          </cell>
        </row>
        <row r="3847">
          <cell r="L3847">
            <v>1000000</v>
          </cell>
        </row>
        <row r="3848">
          <cell r="L3848">
            <v>0</v>
          </cell>
        </row>
        <row r="3849">
          <cell r="L3849">
            <v>1000000</v>
          </cell>
        </row>
        <row r="3850">
          <cell r="L3850">
            <v>0</v>
          </cell>
        </row>
        <row r="3851">
          <cell r="L3851">
            <v>500000000</v>
          </cell>
        </row>
        <row r="3852">
          <cell r="L3852">
            <v>0</v>
          </cell>
        </row>
        <row r="3853">
          <cell r="L3853">
            <v>980000</v>
          </cell>
        </row>
        <row r="3854">
          <cell r="L3854">
            <v>0</v>
          </cell>
        </row>
        <row r="3855">
          <cell r="L3855">
            <v>19000000</v>
          </cell>
        </row>
        <row r="3856">
          <cell r="L3856">
            <v>0</v>
          </cell>
        </row>
        <row r="3857">
          <cell r="L3857">
            <v>2500000</v>
          </cell>
        </row>
        <row r="3858">
          <cell r="L3858">
            <v>0</v>
          </cell>
        </row>
        <row r="3859">
          <cell r="L3859">
            <v>2000000</v>
          </cell>
        </row>
        <row r="3860">
          <cell r="L3860">
            <v>0</v>
          </cell>
        </row>
        <row r="3861">
          <cell r="L3861">
            <v>5000000</v>
          </cell>
        </row>
        <row r="3862">
          <cell r="L3862">
            <v>0</v>
          </cell>
        </row>
        <row r="3863">
          <cell r="L3863">
            <v>5200000</v>
          </cell>
        </row>
        <row r="3864">
          <cell r="L3864">
            <v>0</v>
          </cell>
        </row>
        <row r="3865">
          <cell r="L3865">
            <v>2069343657</v>
          </cell>
        </row>
        <row r="3866">
          <cell r="L3866">
            <v>0</v>
          </cell>
        </row>
        <row r="3867">
          <cell r="L3867">
            <v>1000000000</v>
          </cell>
        </row>
        <row r="3868">
          <cell r="L3868">
            <v>0</v>
          </cell>
        </row>
        <row r="3869">
          <cell r="L3869">
            <v>1000000000</v>
          </cell>
        </row>
        <row r="3870">
          <cell r="L3870">
            <v>0</v>
          </cell>
        </row>
        <row r="3871">
          <cell r="L3871">
            <v>612791</v>
          </cell>
        </row>
        <row r="3872">
          <cell r="L3872">
            <v>0</v>
          </cell>
        </row>
        <row r="3873">
          <cell r="L3873">
            <v>61280</v>
          </cell>
        </row>
        <row r="3874">
          <cell r="L3874">
            <v>0</v>
          </cell>
        </row>
        <row r="3875">
          <cell r="L3875">
            <v>740000</v>
          </cell>
        </row>
        <row r="3876">
          <cell r="L3876">
            <v>0</v>
          </cell>
        </row>
        <row r="3877">
          <cell r="L3877">
            <v>33281900</v>
          </cell>
        </row>
        <row r="3878">
          <cell r="L3878">
            <v>0</v>
          </cell>
        </row>
        <row r="3879">
          <cell r="L3879">
            <v>3328190</v>
          </cell>
        </row>
        <row r="3880">
          <cell r="L3880">
            <v>0</v>
          </cell>
        </row>
        <row r="3881">
          <cell r="L3881">
            <v>25798000</v>
          </cell>
        </row>
        <row r="3882">
          <cell r="L3882">
            <v>0</v>
          </cell>
        </row>
        <row r="3883">
          <cell r="L3883">
            <v>2579800</v>
          </cell>
        </row>
        <row r="3884">
          <cell r="L3884">
            <v>0</v>
          </cell>
        </row>
        <row r="3885">
          <cell r="L3885">
            <v>229902</v>
          </cell>
        </row>
        <row r="3886">
          <cell r="L3886">
            <v>0</v>
          </cell>
        </row>
        <row r="3887">
          <cell r="L3887">
            <v>8589840</v>
          </cell>
        </row>
        <row r="3888">
          <cell r="L3888">
            <v>0</v>
          </cell>
        </row>
        <row r="3889">
          <cell r="L3889">
            <v>10000</v>
          </cell>
        </row>
        <row r="3890">
          <cell r="L3890">
            <v>0</v>
          </cell>
        </row>
        <row r="3891">
          <cell r="L3891">
            <v>1000</v>
          </cell>
        </row>
        <row r="3892">
          <cell r="L3892">
            <v>0</v>
          </cell>
        </row>
        <row r="3893">
          <cell r="L3893">
            <v>30000000</v>
          </cell>
        </row>
        <row r="3894">
          <cell r="L3894">
            <v>0</v>
          </cell>
        </row>
        <row r="3895">
          <cell r="L3895">
            <v>10000</v>
          </cell>
        </row>
        <row r="3896">
          <cell r="L3896">
            <v>0</v>
          </cell>
        </row>
        <row r="3897">
          <cell r="L3897">
            <v>1000</v>
          </cell>
        </row>
        <row r="3898">
          <cell r="L3898">
            <v>0</v>
          </cell>
        </row>
        <row r="3899">
          <cell r="L3899">
            <v>164050838</v>
          </cell>
        </row>
        <row r="3900">
          <cell r="L3900">
            <v>0</v>
          </cell>
        </row>
        <row r="3901">
          <cell r="L3901">
            <v>16405084</v>
          </cell>
        </row>
        <row r="3902">
          <cell r="L3902">
            <v>0</v>
          </cell>
        </row>
        <row r="3903">
          <cell r="L3903">
            <v>300000</v>
          </cell>
        </row>
        <row r="3904">
          <cell r="L3904">
            <v>0</v>
          </cell>
        </row>
        <row r="3905">
          <cell r="L3905">
            <v>36987890</v>
          </cell>
        </row>
        <row r="3906">
          <cell r="L3906">
            <v>0</v>
          </cell>
        </row>
        <row r="3907">
          <cell r="L3907">
            <v>10000</v>
          </cell>
        </row>
        <row r="3908">
          <cell r="L3908">
            <v>0</v>
          </cell>
        </row>
        <row r="3909">
          <cell r="L3909">
            <v>1000</v>
          </cell>
        </row>
        <row r="3910">
          <cell r="L3910">
            <v>0</v>
          </cell>
        </row>
        <row r="3911">
          <cell r="L3911">
            <v>13981000</v>
          </cell>
        </row>
        <row r="3912">
          <cell r="L3912">
            <v>0</v>
          </cell>
        </row>
        <row r="3913">
          <cell r="L3913">
            <v>10000</v>
          </cell>
        </row>
        <row r="3914">
          <cell r="L3914">
            <v>0</v>
          </cell>
        </row>
        <row r="3915">
          <cell r="L3915">
            <v>1000</v>
          </cell>
        </row>
        <row r="3916">
          <cell r="L3916">
            <v>0</v>
          </cell>
        </row>
        <row r="3917">
          <cell r="L3917">
            <v>46428455</v>
          </cell>
        </row>
        <row r="3918">
          <cell r="L3918">
            <v>0</v>
          </cell>
        </row>
        <row r="3919">
          <cell r="L3919">
            <v>464284545</v>
          </cell>
        </row>
        <row r="3920">
          <cell r="L3920">
            <v>0</v>
          </cell>
        </row>
        <row r="3921">
          <cell r="L3921">
            <v>350000000</v>
          </cell>
        </row>
        <row r="3922">
          <cell r="L3922">
            <v>0</v>
          </cell>
        </row>
        <row r="3923">
          <cell r="L3923">
            <v>5000</v>
          </cell>
        </row>
        <row r="3924">
          <cell r="L3924">
            <v>0</v>
          </cell>
        </row>
        <row r="3925">
          <cell r="L3925">
            <v>300000</v>
          </cell>
        </row>
        <row r="3926">
          <cell r="L3926">
            <v>0</v>
          </cell>
        </row>
        <row r="3927">
          <cell r="L3927">
            <v>145454</v>
          </cell>
        </row>
        <row r="3928">
          <cell r="L3928">
            <v>0</v>
          </cell>
        </row>
        <row r="3929">
          <cell r="L3929">
            <v>162375</v>
          </cell>
        </row>
        <row r="3930">
          <cell r="L3930">
            <v>0</v>
          </cell>
        </row>
        <row r="3931">
          <cell r="L3931">
            <v>106900</v>
          </cell>
        </row>
        <row r="3932">
          <cell r="L3932">
            <v>0</v>
          </cell>
        </row>
        <row r="3933">
          <cell r="L3933">
            <v>30000</v>
          </cell>
        </row>
        <row r="3934">
          <cell r="L3934">
            <v>0</v>
          </cell>
        </row>
        <row r="3935">
          <cell r="L3935">
            <v>14546</v>
          </cell>
        </row>
        <row r="3936">
          <cell r="L3936">
            <v>0</v>
          </cell>
        </row>
        <row r="3937">
          <cell r="L3937">
            <v>16238</v>
          </cell>
        </row>
        <row r="3938">
          <cell r="L3938">
            <v>0</v>
          </cell>
        </row>
        <row r="3939">
          <cell r="L3939">
            <v>10691</v>
          </cell>
        </row>
        <row r="3940">
          <cell r="L3940">
            <v>0</v>
          </cell>
        </row>
        <row r="3941">
          <cell r="L3941">
            <v>1650000</v>
          </cell>
        </row>
        <row r="3942">
          <cell r="L3942">
            <v>0</v>
          </cell>
        </row>
        <row r="3943">
          <cell r="L3943">
            <v>165000</v>
          </cell>
        </row>
        <row r="3944">
          <cell r="L3944">
            <v>0</v>
          </cell>
        </row>
        <row r="3945">
          <cell r="L3945">
            <v>120000</v>
          </cell>
        </row>
        <row r="3946">
          <cell r="L3946">
            <v>0</v>
          </cell>
        </row>
        <row r="3947">
          <cell r="L3947">
            <v>400000</v>
          </cell>
        </row>
        <row r="3948">
          <cell r="L3948">
            <v>0</v>
          </cell>
        </row>
        <row r="3949">
          <cell r="L3949">
            <v>398000</v>
          </cell>
        </row>
        <row r="3950">
          <cell r="L3950">
            <v>0</v>
          </cell>
        </row>
        <row r="3951">
          <cell r="L3951">
            <v>198000</v>
          </cell>
        </row>
        <row r="3952">
          <cell r="L3952">
            <v>0</v>
          </cell>
        </row>
        <row r="3953">
          <cell r="L3953">
            <v>805200</v>
          </cell>
        </row>
        <row r="3954">
          <cell r="L3954">
            <v>0</v>
          </cell>
        </row>
        <row r="3955">
          <cell r="L3955">
            <v>372799</v>
          </cell>
        </row>
        <row r="3956">
          <cell r="L3956">
            <v>0</v>
          </cell>
        </row>
        <row r="3957">
          <cell r="L3957">
            <v>832727</v>
          </cell>
        </row>
        <row r="3958">
          <cell r="L3958">
            <v>0</v>
          </cell>
        </row>
        <row r="3959">
          <cell r="L3959">
            <v>250000</v>
          </cell>
        </row>
        <row r="3960">
          <cell r="L3960">
            <v>0</v>
          </cell>
        </row>
        <row r="3961">
          <cell r="L3961">
            <v>40000</v>
          </cell>
        </row>
        <row r="3962">
          <cell r="L3962">
            <v>0</v>
          </cell>
        </row>
        <row r="3963">
          <cell r="L3963">
            <v>83273</v>
          </cell>
        </row>
        <row r="3964">
          <cell r="L3964">
            <v>0</v>
          </cell>
        </row>
        <row r="3965">
          <cell r="L3965">
            <v>640000</v>
          </cell>
        </row>
        <row r="3966">
          <cell r="L3966">
            <v>0</v>
          </cell>
        </row>
        <row r="3967">
          <cell r="L3967">
            <v>247000</v>
          </cell>
        </row>
        <row r="3968">
          <cell r="L3968">
            <v>0</v>
          </cell>
        </row>
        <row r="3969">
          <cell r="L3969">
            <v>170000</v>
          </cell>
        </row>
        <row r="3970">
          <cell r="L3970">
            <v>0</v>
          </cell>
        </row>
        <row r="3971">
          <cell r="L3971">
            <v>2000000000</v>
          </cell>
        </row>
        <row r="3972">
          <cell r="L3972">
            <v>0</v>
          </cell>
        </row>
        <row r="3973">
          <cell r="L3973">
            <v>212756544</v>
          </cell>
        </row>
        <row r="3974">
          <cell r="L3974">
            <v>0</v>
          </cell>
        </row>
        <row r="3975">
          <cell r="L3975">
            <v>106378</v>
          </cell>
        </row>
        <row r="3976">
          <cell r="L3976">
            <v>0</v>
          </cell>
        </row>
        <row r="3977">
          <cell r="L3977">
            <v>10638</v>
          </cell>
        </row>
        <row r="3978">
          <cell r="L3978">
            <v>0</v>
          </cell>
        </row>
        <row r="3979">
          <cell r="L3979">
            <v>27630727</v>
          </cell>
        </row>
        <row r="3980">
          <cell r="L3980">
            <v>0</v>
          </cell>
        </row>
        <row r="3981">
          <cell r="L3981">
            <v>276307273</v>
          </cell>
        </row>
        <row r="3982">
          <cell r="L3982">
            <v>0</v>
          </cell>
        </row>
        <row r="3983">
          <cell r="L3983">
            <v>15032370</v>
          </cell>
        </row>
        <row r="3984">
          <cell r="L3984">
            <v>0</v>
          </cell>
        </row>
        <row r="3985">
          <cell r="L3985">
            <v>1503237</v>
          </cell>
        </row>
        <row r="3986">
          <cell r="L3986">
            <v>0</v>
          </cell>
        </row>
        <row r="3987">
          <cell r="L3987">
            <v>375000</v>
          </cell>
        </row>
        <row r="3988">
          <cell r="L3988">
            <v>0</v>
          </cell>
        </row>
        <row r="3989">
          <cell r="L3989">
            <v>180000</v>
          </cell>
        </row>
        <row r="3990">
          <cell r="L3990">
            <v>0</v>
          </cell>
        </row>
        <row r="3991">
          <cell r="L3991">
            <v>180000</v>
          </cell>
        </row>
        <row r="3992">
          <cell r="L3992">
            <v>0</v>
          </cell>
        </row>
        <row r="3993">
          <cell r="L3993">
            <v>624545</v>
          </cell>
        </row>
        <row r="3994">
          <cell r="L3994">
            <v>0</v>
          </cell>
        </row>
        <row r="3995">
          <cell r="L3995">
            <v>62455</v>
          </cell>
        </row>
        <row r="3996">
          <cell r="L3996">
            <v>0</v>
          </cell>
        </row>
        <row r="3997">
          <cell r="L3997">
            <v>367818</v>
          </cell>
        </row>
        <row r="3998">
          <cell r="L3998">
            <v>0</v>
          </cell>
        </row>
        <row r="3999">
          <cell r="L3999">
            <v>36782</v>
          </cell>
        </row>
        <row r="4000">
          <cell r="L4000">
            <v>0</v>
          </cell>
        </row>
        <row r="4001">
          <cell r="L4001">
            <v>476000</v>
          </cell>
        </row>
        <row r="4002">
          <cell r="L4002">
            <v>0</v>
          </cell>
        </row>
        <row r="4003">
          <cell r="L4003">
            <v>47600</v>
          </cell>
        </row>
        <row r="4004">
          <cell r="L4004">
            <v>0</v>
          </cell>
        </row>
        <row r="4005">
          <cell r="L4005">
            <v>40000</v>
          </cell>
        </row>
        <row r="4006">
          <cell r="L4006">
            <v>0</v>
          </cell>
        </row>
        <row r="4007">
          <cell r="L4007">
            <v>150000</v>
          </cell>
        </row>
        <row r="4008">
          <cell r="L4008">
            <v>0</v>
          </cell>
        </row>
        <row r="4009">
          <cell r="L4009">
            <v>649091</v>
          </cell>
        </row>
        <row r="4010">
          <cell r="L4010">
            <v>0</v>
          </cell>
        </row>
        <row r="4011">
          <cell r="L4011">
            <v>64909</v>
          </cell>
        </row>
        <row r="4012">
          <cell r="L4012">
            <v>0</v>
          </cell>
        </row>
        <row r="4013">
          <cell r="L4013">
            <v>562545</v>
          </cell>
        </row>
        <row r="4014">
          <cell r="L4014">
            <v>0</v>
          </cell>
        </row>
        <row r="4015">
          <cell r="L4015">
            <v>56254</v>
          </cell>
        </row>
        <row r="4016">
          <cell r="L4016">
            <v>0</v>
          </cell>
        </row>
        <row r="4017">
          <cell r="L4017">
            <v>40000</v>
          </cell>
        </row>
        <row r="4018">
          <cell r="L4018">
            <v>0</v>
          </cell>
        </row>
        <row r="4019">
          <cell r="L4019">
            <v>6502636</v>
          </cell>
        </row>
        <row r="4020">
          <cell r="L4020">
            <v>0</v>
          </cell>
        </row>
        <row r="4021">
          <cell r="L4021">
            <v>650264</v>
          </cell>
        </row>
        <row r="4022">
          <cell r="L4022">
            <v>0</v>
          </cell>
        </row>
        <row r="4023">
          <cell r="L4023">
            <v>10150000</v>
          </cell>
        </row>
        <row r="4024">
          <cell r="L4024">
            <v>0</v>
          </cell>
        </row>
        <row r="4025">
          <cell r="L4025">
            <v>8200000</v>
          </cell>
        </row>
        <row r="4026">
          <cell r="L4026">
            <v>0</v>
          </cell>
        </row>
        <row r="4027">
          <cell r="L4027">
            <v>1015000</v>
          </cell>
        </row>
        <row r="4028">
          <cell r="L4028">
            <v>0</v>
          </cell>
        </row>
        <row r="4029">
          <cell r="L4029">
            <v>34291779</v>
          </cell>
        </row>
        <row r="4030">
          <cell r="L4030">
            <v>0</v>
          </cell>
        </row>
        <row r="4031">
          <cell r="L4031">
            <v>342917788</v>
          </cell>
        </row>
        <row r="4032">
          <cell r="L4032">
            <v>0</v>
          </cell>
        </row>
        <row r="4033">
          <cell r="L4033">
            <v>2021369863</v>
          </cell>
        </row>
        <row r="4034">
          <cell r="L4034">
            <v>0</v>
          </cell>
        </row>
        <row r="4035">
          <cell r="L4035">
            <v>1015200000</v>
          </cell>
        </row>
        <row r="4036">
          <cell r="L4036">
            <v>0</v>
          </cell>
        </row>
        <row r="4037">
          <cell r="L4037">
            <v>434106050</v>
          </cell>
        </row>
        <row r="4038">
          <cell r="L4038">
            <v>0</v>
          </cell>
        </row>
        <row r="4039">
          <cell r="L4039">
            <v>2553565</v>
          </cell>
        </row>
        <row r="4040">
          <cell r="L4040">
            <v>0</v>
          </cell>
        </row>
        <row r="4041">
          <cell r="L4041">
            <v>776709</v>
          </cell>
        </row>
        <row r="4042">
          <cell r="L4042">
            <v>0</v>
          </cell>
        </row>
        <row r="4043">
          <cell r="L4043">
            <v>200000</v>
          </cell>
        </row>
        <row r="4044">
          <cell r="L4044">
            <v>0</v>
          </cell>
        </row>
        <row r="4045">
          <cell r="L4045">
            <v>1000000</v>
          </cell>
        </row>
        <row r="4046">
          <cell r="L4046">
            <v>0</v>
          </cell>
        </row>
        <row r="4047">
          <cell r="L4047">
            <v>21369863</v>
          </cell>
        </row>
        <row r="4048">
          <cell r="L4048">
            <v>0</v>
          </cell>
        </row>
        <row r="4049">
          <cell r="L4049">
            <v>22442502</v>
          </cell>
        </row>
        <row r="4050">
          <cell r="L4050">
            <v>0</v>
          </cell>
        </row>
        <row r="4051">
          <cell r="L4051">
            <v>10833333</v>
          </cell>
        </row>
        <row r="4052">
          <cell r="L4052">
            <v>0</v>
          </cell>
        </row>
        <row r="4053">
          <cell r="L4053">
            <v>777778</v>
          </cell>
        </row>
        <row r="4054">
          <cell r="L4054">
            <v>0</v>
          </cell>
        </row>
        <row r="4055">
          <cell r="L4055">
            <v>8573000</v>
          </cell>
        </row>
        <row r="4056">
          <cell r="L4056">
            <v>0</v>
          </cell>
        </row>
        <row r="4057">
          <cell r="L4057">
            <v>11607000</v>
          </cell>
        </row>
        <row r="4058">
          <cell r="L4058">
            <v>0</v>
          </cell>
        </row>
        <row r="4059">
          <cell r="L4059">
            <v>179067700</v>
          </cell>
        </row>
        <row r="4060">
          <cell r="L4060">
            <v>0</v>
          </cell>
        </row>
        <row r="4061">
          <cell r="L4061">
            <v>180000</v>
          </cell>
        </row>
        <row r="4062">
          <cell r="L4062">
            <v>0</v>
          </cell>
        </row>
        <row r="4063">
          <cell r="L4063">
            <v>10000</v>
          </cell>
        </row>
        <row r="4064">
          <cell r="L4064">
            <v>0</v>
          </cell>
        </row>
        <row r="4065">
          <cell r="L4065">
            <v>1000</v>
          </cell>
        </row>
        <row r="4066">
          <cell r="L4066">
            <v>0</v>
          </cell>
        </row>
        <row r="4067">
          <cell r="L4067">
            <v>43521984</v>
          </cell>
        </row>
        <row r="4068">
          <cell r="L4068">
            <v>0</v>
          </cell>
        </row>
        <row r="4069">
          <cell r="L4069">
            <v>10000</v>
          </cell>
        </row>
        <row r="4070">
          <cell r="L4070">
            <v>0</v>
          </cell>
        </row>
        <row r="4071">
          <cell r="L4071">
            <v>1000</v>
          </cell>
        </row>
        <row r="4072">
          <cell r="L4072">
            <v>0</v>
          </cell>
        </row>
        <row r="4073">
          <cell r="L4073">
            <v>804000000</v>
          </cell>
        </row>
        <row r="4074">
          <cell r="L4074">
            <v>0</v>
          </cell>
        </row>
        <row r="4075">
          <cell r="L4075">
            <v>402000</v>
          </cell>
        </row>
        <row r="4076">
          <cell r="L4076">
            <v>0</v>
          </cell>
        </row>
        <row r="4077">
          <cell r="L4077">
            <v>40200</v>
          </cell>
        </row>
        <row r="4078">
          <cell r="L4078">
            <v>0</v>
          </cell>
        </row>
        <row r="4079">
          <cell r="L4079">
            <v>248754665</v>
          </cell>
        </row>
        <row r="4080">
          <cell r="L4080">
            <v>0</v>
          </cell>
        </row>
        <row r="4081">
          <cell r="L4081">
            <v>306000</v>
          </cell>
        </row>
        <row r="4082">
          <cell r="L4082">
            <v>0</v>
          </cell>
        </row>
        <row r="4083">
          <cell r="L4083">
            <v>30600</v>
          </cell>
        </row>
        <row r="4084">
          <cell r="L4084">
            <v>0</v>
          </cell>
        </row>
        <row r="4085">
          <cell r="L4085">
            <v>22500000</v>
          </cell>
        </row>
        <row r="4086">
          <cell r="L4086">
            <v>0</v>
          </cell>
        </row>
        <row r="4087">
          <cell r="L4087">
            <v>5751667</v>
          </cell>
        </row>
        <row r="4088">
          <cell r="L4088">
            <v>0</v>
          </cell>
        </row>
        <row r="4089">
          <cell r="L4089">
            <v>120000000</v>
          </cell>
        </row>
        <row r="4090">
          <cell r="L4090">
            <v>0</v>
          </cell>
        </row>
        <row r="4091">
          <cell r="L4091">
            <v>71093090</v>
          </cell>
        </row>
        <row r="4092">
          <cell r="L4092">
            <v>0</v>
          </cell>
        </row>
        <row r="4093">
          <cell r="L4093">
            <v>12000000</v>
          </cell>
        </row>
        <row r="4094">
          <cell r="L4094">
            <v>0</v>
          </cell>
        </row>
        <row r="4095">
          <cell r="L4095">
            <v>14100000</v>
          </cell>
        </row>
        <row r="4096">
          <cell r="L4096">
            <v>0</v>
          </cell>
        </row>
        <row r="4097">
          <cell r="L4097">
            <v>1410000</v>
          </cell>
        </row>
        <row r="4098">
          <cell r="L4098">
            <v>0</v>
          </cell>
        </row>
        <row r="4099">
          <cell r="L4099">
            <v>17178078</v>
          </cell>
        </row>
        <row r="4100">
          <cell r="L4100">
            <v>0</v>
          </cell>
        </row>
        <row r="4101">
          <cell r="L4101">
            <v>1717808</v>
          </cell>
        </row>
        <row r="4102">
          <cell r="L4102">
            <v>0</v>
          </cell>
        </row>
        <row r="4103">
          <cell r="L4103">
            <v>207768000</v>
          </cell>
        </row>
        <row r="4104">
          <cell r="L4104">
            <v>0</v>
          </cell>
        </row>
        <row r="4105">
          <cell r="L4105">
            <v>23255058</v>
          </cell>
        </row>
        <row r="4106">
          <cell r="L4106">
            <v>0</v>
          </cell>
        </row>
        <row r="4107">
          <cell r="L4107">
            <v>537000000</v>
          </cell>
        </row>
        <row r="4108">
          <cell r="L4108">
            <v>0</v>
          </cell>
        </row>
        <row r="4109">
          <cell r="L4109">
            <v>300000000</v>
          </cell>
        </row>
        <row r="4110">
          <cell r="L4110">
            <v>0</v>
          </cell>
        </row>
        <row r="4111">
          <cell r="L4111">
            <v>430000000</v>
          </cell>
        </row>
        <row r="4112">
          <cell r="L4112">
            <v>0</v>
          </cell>
        </row>
        <row r="4113">
          <cell r="L4113">
            <v>280000000</v>
          </cell>
        </row>
        <row r="4114">
          <cell r="L4114">
            <v>0</v>
          </cell>
        </row>
        <row r="4115">
          <cell r="L4115">
            <v>20000000</v>
          </cell>
        </row>
        <row r="4116">
          <cell r="L4116">
            <v>0</v>
          </cell>
        </row>
        <row r="4117">
          <cell r="L4117">
            <v>430000000</v>
          </cell>
        </row>
        <row r="4118">
          <cell r="L4118">
            <v>0</v>
          </cell>
        </row>
        <row r="4119">
          <cell r="L4119">
            <v>400000</v>
          </cell>
        </row>
        <row r="4120">
          <cell r="L4120">
            <v>0</v>
          </cell>
        </row>
        <row r="4121">
          <cell r="L4121">
            <v>500000</v>
          </cell>
        </row>
        <row r="4122">
          <cell r="L4122">
            <v>0</v>
          </cell>
        </row>
        <row r="4123">
          <cell r="L4123">
            <v>3600000</v>
          </cell>
        </row>
        <row r="4124">
          <cell r="L4124">
            <v>0</v>
          </cell>
        </row>
        <row r="4125">
          <cell r="L4125">
            <v>360000</v>
          </cell>
        </row>
        <row r="4126">
          <cell r="L4126">
            <v>0</v>
          </cell>
        </row>
        <row r="4127">
          <cell r="L4127">
            <v>4350000</v>
          </cell>
        </row>
        <row r="4128">
          <cell r="L4128">
            <v>0</v>
          </cell>
        </row>
        <row r="4129">
          <cell r="L4129">
            <v>435000</v>
          </cell>
        </row>
        <row r="4130">
          <cell r="L4130">
            <v>0</v>
          </cell>
        </row>
        <row r="4131">
          <cell r="L4131">
            <v>105000</v>
          </cell>
        </row>
        <row r="4132">
          <cell r="L4132">
            <v>0</v>
          </cell>
        </row>
        <row r="4133">
          <cell r="L4133">
            <v>30000</v>
          </cell>
        </row>
        <row r="4134">
          <cell r="L4134">
            <v>0</v>
          </cell>
        </row>
        <row r="4135">
          <cell r="L4135">
            <v>11744500</v>
          </cell>
        </row>
        <row r="4136">
          <cell r="L4136">
            <v>0</v>
          </cell>
        </row>
        <row r="4137">
          <cell r="L4137">
            <v>2399999</v>
          </cell>
        </row>
        <row r="4138">
          <cell r="L4138">
            <v>0</v>
          </cell>
        </row>
        <row r="4139">
          <cell r="L4139">
            <v>100000000</v>
          </cell>
        </row>
        <row r="4140">
          <cell r="L4140">
            <v>0</v>
          </cell>
        </row>
        <row r="4141">
          <cell r="L4141">
            <v>2000000000</v>
          </cell>
        </row>
        <row r="4142">
          <cell r="L4142">
            <v>0</v>
          </cell>
        </row>
        <row r="4143">
          <cell r="L4143">
            <v>180000</v>
          </cell>
        </row>
        <row r="4144">
          <cell r="L4144">
            <v>0</v>
          </cell>
        </row>
        <row r="4145">
          <cell r="L4145">
            <v>9081818</v>
          </cell>
        </row>
        <row r="4146">
          <cell r="L4146">
            <v>0</v>
          </cell>
        </row>
        <row r="4147">
          <cell r="L4147">
            <v>908182</v>
          </cell>
        </row>
        <row r="4148">
          <cell r="L4148">
            <v>0</v>
          </cell>
        </row>
        <row r="4149">
          <cell r="L4149">
            <v>1059091</v>
          </cell>
        </row>
        <row r="4150">
          <cell r="L4150">
            <v>0</v>
          </cell>
        </row>
        <row r="4151">
          <cell r="L4151">
            <v>105909</v>
          </cell>
        </row>
        <row r="4152">
          <cell r="L4152">
            <v>0</v>
          </cell>
        </row>
        <row r="4153">
          <cell r="L4153">
            <v>1500000</v>
          </cell>
        </row>
        <row r="4154">
          <cell r="L4154">
            <v>0</v>
          </cell>
        </row>
        <row r="4155">
          <cell r="L4155">
            <v>26396000</v>
          </cell>
        </row>
        <row r="4156">
          <cell r="L4156">
            <v>0</v>
          </cell>
        </row>
        <row r="4157">
          <cell r="L4157">
            <v>1894620</v>
          </cell>
        </row>
        <row r="4158">
          <cell r="L4158">
            <v>0</v>
          </cell>
        </row>
        <row r="4159">
          <cell r="L4159">
            <v>539999</v>
          </cell>
        </row>
        <row r="4160">
          <cell r="L4160">
            <v>0</v>
          </cell>
        </row>
        <row r="4161">
          <cell r="L4161">
            <v>605435</v>
          </cell>
        </row>
        <row r="4162">
          <cell r="L4162">
            <v>0</v>
          </cell>
        </row>
        <row r="4163">
          <cell r="L4163">
            <v>134035</v>
          </cell>
        </row>
        <row r="4164">
          <cell r="L4164">
            <v>0</v>
          </cell>
        </row>
        <row r="4165">
          <cell r="L4165">
            <v>189462</v>
          </cell>
        </row>
        <row r="4166">
          <cell r="L4166">
            <v>0</v>
          </cell>
        </row>
        <row r="4167">
          <cell r="L4167">
            <v>54000</v>
          </cell>
        </row>
        <row r="4168">
          <cell r="L4168">
            <v>0</v>
          </cell>
        </row>
        <row r="4169">
          <cell r="L4169">
            <v>60544</v>
          </cell>
        </row>
        <row r="4170">
          <cell r="L4170">
            <v>0</v>
          </cell>
        </row>
        <row r="4171">
          <cell r="L4171">
            <v>13404</v>
          </cell>
        </row>
        <row r="4172">
          <cell r="L4172">
            <v>0</v>
          </cell>
        </row>
        <row r="4173">
          <cell r="L4173">
            <v>2000</v>
          </cell>
        </row>
        <row r="4174">
          <cell r="L4174">
            <v>0</v>
          </cell>
        </row>
        <row r="4175">
          <cell r="L4175">
            <v>300000</v>
          </cell>
        </row>
        <row r="4176">
          <cell r="L4176">
            <v>0</v>
          </cell>
        </row>
        <row r="4177">
          <cell r="L4177">
            <v>16535607</v>
          </cell>
        </row>
        <row r="4178">
          <cell r="L4178">
            <v>0</v>
          </cell>
        </row>
        <row r="4179">
          <cell r="L4179">
            <v>4999380</v>
          </cell>
        </row>
        <row r="4180">
          <cell r="L4180">
            <v>0</v>
          </cell>
        </row>
        <row r="4181">
          <cell r="L4181">
            <v>10000</v>
          </cell>
        </row>
        <row r="4182">
          <cell r="L4182">
            <v>0</v>
          </cell>
        </row>
        <row r="4183">
          <cell r="L4183">
            <v>1000</v>
          </cell>
        </row>
        <row r="4184">
          <cell r="L4184">
            <v>0</v>
          </cell>
        </row>
        <row r="4185">
          <cell r="L4185">
            <v>7272727</v>
          </cell>
        </row>
        <row r="4186">
          <cell r="L4186">
            <v>0</v>
          </cell>
        </row>
        <row r="4187">
          <cell r="L4187">
            <v>727273</v>
          </cell>
        </row>
        <row r="4188">
          <cell r="L4188">
            <v>0</v>
          </cell>
        </row>
        <row r="4189">
          <cell r="L4189">
            <v>2300000</v>
          </cell>
        </row>
        <row r="4190">
          <cell r="L4190">
            <v>0</v>
          </cell>
        </row>
        <row r="4191">
          <cell r="L4191">
            <v>132500</v>
          </cell>
        </row>
        <row r="4192">
          <cell r="L4192">
            <v>0</v>
          </cell>
        </row>
        <row r="4193">
          <cell r="L4193">
            <v>525000</v>
          </cell>
        </row>
        <row r="4194">
          <cell r="L4194">
            <v>0</v>
          </cell>
        </row>
        <row r="4195">
          <cell r="L4195">
            <v>598000</v>
          </cell>
        </row>
        <row r="4196">
          <cell r="L4196">
            <v>0</v>
          </cell>
        </row>
        <row r="4197">
          <cell r="L4197">
            <v>2940000</v>
          </cell>
        </row>
        <row r="4198">
          <cell r="L4198">
            <v>0</v>
          </cell>
        </row>
        <row r="4199">
          <cell r="L4199">
            <v>1600000</v>
          </cell>
        </row>
        <row r="4200">
          <cell r="L4200">
            <v>0</v>
          </cell>
        </row>
        <row r="4201">
          <cell r="L4201">
            <v>160000</v>
          </cell>
        </row>
        <row r="4202">
          <cell r="L4202">
            <v>0</v>
          </cell>
        </row>
        <row r="4203">
          <cell r="L4203">
            <v>420000</v>
          </cell>
        </row>
        <row r="4204">
          <cell r="L4204">
            <v>0</v>
          </cell>
        </row>
        <row r="4205">
          <cell r="L4205">
            <v>42000</v>
          </cell>
        </row>
        <row r="4206">
          <cell r="L4206">
            <v>0</v>
          </cell>
        </row>
        <row r="4207">
          <cell r="L4207">
            <v>180000</v>
          </cell>
        </row>
        <row r="4208">
          <cell r="L4208">
            <v>0</v>
          </cell>
        </row>
        <row r="4209">
          <cell r="L4209">
            <v>9504000</v>
          </cell>
        </row>
        <row r="4210">
          <cell r="L4210">
            <v>0</v>
          </cell>
        </row>
        <row r="4211">
          <cell r="L4211">
            <v>7623000</v>
          </cell>
        </row>
        <row r="4212">
          <cell r="L4212">
            <v>0</v>
          </cell>
        </row>
        <row r="4213">
          <cell r="L4213">
            <v>5159000</v>
          </cell>
        </row>
        <row r="4214">
          <cell r="L4214">
            <v>0</v>
          </cell>
        </row>
        <row r="4215">
          <cell r="L4215">
            <v>11607000</v>
          </cell>
        </row>
        <row r="4216">
          <cell r="L4216">
            <v>0</v>
          </cell>
        </row>
        <row r="4217">
          <cell r="L4217">
            <v>8640000</v>
          </cell>
        </row>
        <row r="4218">
          <cell r="L4218">
            <v>0</v>
          </cell>
        </row>
        <row r="4219">
          <cell r="L4219">
            <v>6244418</v>
          </cell>
        </row>
        <row r="4220">
          <cell r="L4220">
            <v>0</v>
          </cell>
        </row>
        <row r="4221">
          <cell r="L4221">
            <v>864000</v>
          </cell>
        </row>
        <row r="4222">
          <cell r="L4222">
            <v>0</v>
          </cell>
        </row>
        <row r="4223">
          <cell r="L4223">
            <v>778383</v>
          </cell>
        </row>
        <row r="4224">
          <cell r="L4224">
            <v>0</v>
          </cell>
        </row>
        <row r="4225">
          <cell r="L4225">
            <v>208179994</v>
          </cell>
        </row>
        <row r="4226">
          <cell r="L4226">
            <v>0</v>
          </cell>
        </row>
        <row r="4227">
          <cell r="L4227">
            <v>20817999</v>
          </cell>
        </row>
        <row r="4228">
          <cell r="L4228">
            <v>0</v>
          </cell>
        </row>
        <row r="4229">
          <cell r="L4229">
            <v>7793601</v>
          </cell>
        </row>
        <row r="4230">
          <cell r="L4230">
            <v>0</v>
          </cell>
        </row>
        <row r="4231">
          <cell r="L4231">
            <v>7815500</v>
          </cell>
        </row>
        <row r="4232">
          <cell r="L4232">
            <v>0</v>
          </cell>
        </row>
        <row r="4233">
          <cell r="L4233">
            <v>7453908</v>
          </cell>
        </row>
        <row r="4234">
          <cell r="L4234">
            <v>0</v>
          </cell>
        </row>
        <row r="4235">
          <cell r="L4235">
            <v>745391</v>
          </cell>
        </row>
        <row r="4236">
          <cell r="L4236">
            <v>0</v>
          </cell>
        </row>
        <row r="4237">
          <cell r="L4237">
            <v>2500000000</v>
          </cell>
        </row>
        <row r="4238">
          <cell r="L4238">
            <v>0</v>
          </cell>
        </row>
        <row r="4239">
          <cell r="L4239">
            <v>481568</v>
          </cell>
        </row>
        <row r="4240">
          <cell r="L4240">
            <v>0</v>
          </cell>
        </row>
        <row r="4241">
          <cell r="L4241">
            <v>188495</v>
          </cell>
        </row>
        <row r="4242">
          <cell r="L4242">
            <v>0</v>
          </cell>
        </row>
        <row r="4243">
          <cell r="L4243">
            <v>550000</v>
          </cell>
        </row>
        <row r="4244">
          <cell r="L4244">
            <v>0</v>
          </cell>
        </row>
        <row r="4245">
          <cell r="L4245">
            <v>27697</v>
          </cell>
        </row>
        <row r="4246">
          <cell r="L4246">
            <v>0</v>
          </cell>
        </row>
        <row r="4247">
          <cell r="L4247">
            <v>15533</v>
          </cell>
        </row>
        <row r="4248">
          <cell r="L4248">
            <v>0</v>
          </cell>
        </row>
        <row r="4249">
          <cell r="L4249">
            <v>48157</v>
          </cell>
        </row>
        <row r="4250">
          <cell r="L4250">
            <v>0</v>
          </cell>
        </row>
        <row r="4251">
          <cell r="L4251">
            <v>18850</v>
          </cell>
        </row>
        <row r="4252">
          <cell r="L4252">
            <v>0</v>
          </cell>
        </row>
        <row r="4253">
          <cell r="L4253">
            <v>55000</v>
          </cell>
        </row>
        <row r="4254">
          <cell r="L4254">
            <v>0</v>
          </cell>
        </row>
        <row r="4255">
          <cell r="L4255">
            <v>2770</v>
          </cell>
        </row>
        <row r="4256">
          <cell r="L4256">
            <v>0</v>
          </cell>
        </row>
        <row r="4257">
          <cell r="L4257">
            <v>1553</v>
          </cell>
        </row>
        <row r="4258">
          <cell r="L4258">
            <v>0</v>
          </cell>
        </row>
        <row r="4259">
          <cell r="L4259">
            <v>132000000</v>
          </cell>
        </row>
        <row r="4260">
          <cell r="L4260">
            <v>0</v>
          </cell>
        </row>
        <row r="4261">
          <cell r="L4261">
            <v>76560000</v>
          </cell>
        </row>
        <row r="4262">
          <cell r="L4262">
            <v>0</v>
          </cell>
        </row>
        <row r="4263">
          <cell r="L4263">
            <v>38280</v>
          </cell>
        </row>
        <row r="4264">
          <cell r="L4264">
            <v>0</v>
          </cell>
        </row>
        <row r="4265">
          <cell r="L4265">
            <v>3828</v>
          </cell>
        </row>
        <row r="4266">
          <cell r="L4266">
            <v>0</v>
          </cell>
        </row>
        <row r="4267">
          <cell r="L4267">
            <v>910818</v>
          </cell>
        </row>
        <row r="4268">
          <cell r="L4268">
            <v>0</v>
          </cell>
        </row>
        <row r="4269">
          <cell r="L4269">
            <v>310000</v>
          </cell>
        </row>
        <row r="4270">
          <cell r="L4270">
            <v>0</v>
          </cell>
        </row>
        <row r="4271">
          <cell r="L4271">
            <v>80000</v>
          </cell>
        </row>
        <row r="4272">
          <cell r="L4272">
            <v>0</v>
          </cell>
        </row>
        <row r="4273">
          <cell r="L4273">
            <v>91082</v>
          </cell>
        </row>
        <row r="4274">
          <cell r="L4274">
            <v>0</v>
          </cell>
        </row>
        <row r="4275">
          <cell r="L4275">
            <v>2650000</v>
          </cell>
        </row>
        <row r="4276">
          <cell r="L4276">
            <v>0</v>
          </cell>
        </row>
        <row r="4277">
          <cell r="L4277">
            <v>44000</v>
          </cell>
        </row>
        <row r="4278">
          <cell r="L4278">
            <v>0</v>
          </cell>
        </row>
        <row r="4279">
          <cell r="L4279">
            <v>265000</v>
          </cell>
        </row>
        <row r="4280">
          <cell r="L4280">
            <v>0</v>
          </cell>
        </row>
        <row r="4281">
          <cell r="L4281">
            <v>1550000</v>
          </cell>
        </row>
        <row r="4282">
          <cell r="L4282">
            <v>0</v>
          </cell>
        </row>
        <row r="4283">
          <cell r="L4283">
            <v>44000</v>
          </cell>
        </row>
        <row r="4284">
          <cell r="L4284">
            <v>0</v>
          </cell>
        </row>
        <row r="4285">
          <cell r="L4285">
            <v>155000</v>
          </cell>
        </row>
        <row r="4286">
          <cell r="L4286">
            <v>0</v>
          </cell>
        </row>
        <row r="4287">
          <cell r="L4287">
            <v>9830900</v>
          </cell>
        </row>
        <row r="4288">
          <cell r="L4288">
            <v>0</v>
          </cell>
        </row>
        <row r="4289">
          <cell r="L4289">
            <v>300000</v>
          </cell>
        </row>
        <row r="4290">
          <cell r="L4290">
            <v>0</v>
          </cell>
        </row>
        <row r="4291">
          <cell r="L4291">
            <v>96018182</v>
          </cell>
        </row>
        <row r="4292">
          <cell r="L4292">
            <v>0</v>
          </cell>
        </row>
        <row r="4293">
          <cell r="L4293">
            <v>9601818</v>
          </cell>
        </row>
        <row r="4294">
          <cell r="L4294">
            <v>0</v>
          </cell>
        </row>
        <row r="4295">
          <cell r="L4295">
            <v>3594000</v>
          </cell>
        </row>
        <row r="4296">
          <cell r="L4296">
            <v>0</v>
          </cell>
        </row>
        <row r="4297">
          <cell r="L4297">
            <v>36196440</v>
          </cell>
        </row>
        <row r="4298">
          <cell r="L4298">
            <v>0</v>
          </cell>
        </row>
        <row r="4299">
          <cell r="L4299">
            <v>3979044</v>
          </cell>
        </row>
        <row r="4300">
          <cell r="L4300">
            <v>0</v>
          </cell>
        </row>
        <row r="4301">
          <cell r="L4301">
            <v>180000</v>
          </cell>
        </row>
        <row r="4302">
          <cell r="L4302">
            <v>0</v>
          </cell>
        </row>
        <row r="4303">
          <cell r="L4303">
            <v>192000</v>
          </cell>
        </row>
        <row r="4304">
          <cell r="L4304">
            <v>0</v>
          </cell>
        </row>
        <row r="4305">
          <cell r="L4305">
            <v>3181818</v>
          </cell>
        </row>
        <row r="4306">
          <cell r="L4306">
            <v>0</v>
          </cell>
        </row>
        <row r="4307">
          <cell r="L4307">
            <v>318182</v>
          </cell>
        </row>
        <row r="4308">
          <cell r="L4308">
            <v>0</v>
          </cell>
        </row>
        <row r="4309">
          <cell r="L4309">
            <v>2516400</v>
          </cell>
        </row>
        <row r="4310">
          <cell r="L4310">
            <v>0</v>
          </cell>
        </row>
        <row r="4311">
          <cell r="L4311">
            <v>251640</v>
          </cell>
        </row>
        <row r="4312">
          <cell r="L4312">
            <v>0</v>
          </cell>
        </row>
        <row r="4313">
          <cell r="L4313">
            <v>3200000</v>
          </cell>
        </row>
        <row r="4314">
          <cell r="L4314">
            <v>0</v>
          </cell>
        </row>
        <row r="4315">
          <cell r="L4315">
            <v>320000</v>
          </cell>
        </row>
        <row r="4316">
          <cell r="L4316">
            <v>0</v>
          </cell>
        </row>
        <row r="4317">
          <cell r="L4317">
            <v>7141600</v>
          </cell>
        </row>
        <row r="4318">
          <cell r="L4318">
            <v>0</v>
          </cell>
        </row>
        <row r="4319">
          <cell r="L4319">
            <v>714160</v>
          </cell>
        </row>
        <row r="4320">
          <cell r="L4320">
            <v>0</v>
          </cell>
        </row>
        <row r="4321">
          <cell r="L4321">
            <v>240000</v>
          </cell>
        </row>
        <row r="4322">
          <cell r="L4322">
            <v>0</v>
          </cell>
        </row>
        <row r="4323">
          <cell r="L4323">
            <v>24000</v>
          </cell>
        </row>
        <row r="4324">
          <cell r="L4324">
            <v>0</v>
          </cell>
        </row>
        <row r="4325">
          <cell r="L4325">
            <v>12000000</v>
          </cell>
        </row>
        <row r="4326">
          <cell r="L4326">
            <v>0</v>
          </cell>
        </row>
        <row r="4327">
          <cell r="L4327">
            <v>1200000</v>
          </cell>
        </row>
        <row r="4328">
          <cell r="L4328">
            <v>0</v>
          </cell>
        </row>
        <row r="4329">
          <cell r="L4329">
            <v>570000</v>
          </cell>
        </row>
        <row r="4330">
          <cell r="L4330">
            <v>0</v>
          </cell>
        </row>
        <row r="4331">
          <cell r="L4331">
            <v>778988</v>
          </cell>
        </row>
        <row r="4332">
          <cell r="L4332">
            <v>0</v>
          </cell>
        </row>
        <row r="4333">
          <cell r="L4333">
            <v>17068644</v>
          </cell>
        </row>
        <row r="4334">
          <cell r="L4334">
            <v>0</v>
          </cell>
        </row>
        <row r="4335">
          <cell r="L4335">
            <v>11379096</v>
          </cell>
        </row>
        <row r="4336">
          <cell r="L4336">
            <v>0</v>
          </cell>
        </row>
        <row r="4337">
          <cell r="L4337">
            <v>2851200</v>
          </cell>
        </row>
        <row r="4338">
          <cell r="L4338">
            <v>0</v>
          </cell>
        </row>
        <row r="4339">
          <cell r="L4339">
            <v>28512000</v>
          </cell>
        </row>
        <row r="4340">
          <cell r="L4340">
            <v>0</v>
          </cell>
        </row>
        <row r="4341">
          <cell r="L4341">
            <v>4230000</v>
          </cell>
        </row>
        <row r="4342">
          <cell r="L4342">
            <v>0</v>
          </cell>
        </row>
        <row r="4343">
          <cell r="L4343">
            <v>423000</v>
          </cell>
        </row>
        <row r="4344">
          <cell r="L4344">
            <v>0</v>
          </cell>
        </row>
        <row r="4345">
          <cell r="L4345">
            <v>200000</v>
          </cell>
        </row>
        <row r="4346">
          <cell r="L4346">
            <v>0</v>
          </cell>
        </row>
        <row r="4347">
          <cell r="L4347">
            <v>140000</v>
          </cell>
        </row>
        <row r="4348">
          <cell r="L4348">
            <v>0</v>
          </cell>
        </row>
        <row r="4349">
          <cell r="L4349">
            <v>210000</v>
          </cell>
        </row>
        <row r="4350">
          <cell r="L4350">
            <v>0</v>
          </cell>
        </row>
        <row r="4351">
          <cell r="L4351">
            <v>240000</v>
          </cell>
        </row>
        <row r="4352">
          <cell r="L4352">
            <v>0</v>
          </cell>
        </row>
        <row r="4353">
          <cell r="L4353">
            <v>3200</v>
          </cell>
        </row>
        <row r="4354">
          <cell r="L4354">
            <v>0</v>
          </cell>
        </row>
        <row r="4355">
          <cell r="L4355">
            <v>66114</v>
          </cell>
        </row>
        <row r="4356">
          <cell r="L4356">
            <v>0</v>
          </cell>
        </row>
        <row r="4357">
          <cell r="L4357">
            <v>119015</v>
          </cell>
        </row>
        <row r="4358">
          <cell r="L4358">
            <v>0</v>
          </cell>
        </row>
        <row r="4359">
          <cell r="L4359">
            <v>830578</v>
          </cell>
        </row>
        <row r="4360">
          <cell r="L4360">
            <v>0</v>
          </cell>
        </row>
        <row r="4361">
          <cell r="L4361">
            <v>59489</v>
          </cell>
        </row>
        <row r="4362">
          <cell r="L4362">
            <v>0</v>
          </cell>
        </row>
        <row r="4363">
          <cell r="L4363">
            <v>119015</v>
          </cell>
        </row>
        <row r="4364">
          <cell r="L4364">
            <v>0</v>
          </cell>
        </row>
        <row r="4365">
          <cell r="L4365">
            <v>1470000</v>
          </cell>
        </row>
        <row r="4366">
          <cell r="L4366">
            <v>0</v>
          </cell>
        </row>
        <row r="4367">
          <cell r="L4367">
            <v>4400000</v>
          </cell>
        </row>
        <row r="4368">
          <cell r="L4368">
            <v>0</v>
          </cell>
        </row>
        <row r="4369">
          <cell r="L4369">
            <v>1054546</v>
          </cell>
        </row>
        <row r="4370">
          <cell r="L4370">
            <v>0</v>
          </cell>
        </row>
        <row r="4371">
          <cell r="L4371">
            <v>104200</v>
          </cell>
        </row>
        <row r="4372">
          <cell r="L4372">
            <v>0</v>
          </cell>
        </row>
        <row r="4373">
          <cell r="L4373">
            <v>40000</v>
          </cell>
        </row>
        <row r="4374">
          <cell r="L4374">
            <v>0</v>
          </cell>
        </row>
        <row r="4375">
          <cell r="L4375">
            <v>105454</v>
          </cell>
        </row>
        <row r="4376">
          <cell r="L4376">
            <v>0</v>
          </cell>
        </row>
        <row r="4377">
          <cell r="L4377">
            <v>430775</v>
          </cell>
        </row>
        <row r="4378">
          <cell r="L4378">
            <v>0</v>
          </cell>
        </row>
        <row r="4379">
          <cell r="L4379">
            <v>43077</v>
          </cell>
        </row>
        <row r="4380">
          <cell r="L4380">
            <v>0</v>
          </cell>
        </row>
        <row r="4381">
          <cell r="L4381">
            <v>18895886</v>
          </cell>
        </row>
        <row r="4382">
          <cell r="L4382">
            <v>0</v>
          </cell>
        </row>
        <row r="4383">
          <cell r="L4383">
            <v>10000</v>
          </cell>
        </row>
        <row r="4384">
          <cell r="L4384">
            <v>0</v>
          </cell>
        </row>
        <row r="4385">
          <cell r="L4385">
            <v>1000</v>
          </cell>
        </row>
        <row r="4386">
          <cell r="L4386">
            <v>0</v>
          </cell>
        </row>
        <row r="4387">
          <cell r="L4387">
            <v>75827418</v>
          </cell>
        </row>
        <row r="4388">
          <cell r="L4388">
            <v>0</v>
          </cell>
        </row>
        <row r="4389">
          <cell r="L4389">
            <v>37914</v>
          </cell>
        </row>
        <row r="4390">
          <cell r="L4390">
            <v>0</v>
          </cell>
        </row>
        <row r="4391">
          <cell r="L4391">
            <v>3791</v>
          </cell>
        </row>
        <row r="4392">
          <cell r="L4392">
            <v>0</v>
          </cell>
        </row>
        <row r="4393">
          <cell r="L4393">
            <v>8000000</v>
          </cell>
        </row>
        <row r="4394">
          <cell r="L4394">
            <v>0</v>
          </cell>
        </row>
        <row r="4395">
          <cell r="L4395">
            <v>10000</v>
          </cell>
        </row>
        <row r="4396">
          <cell r="L4396">
            <v>0</v>
          </cell>
        </row>
        <row r="4397">
          <cell r="L4397">
            <v>1000</v>
          </cell>
        </row>
        <row r="4398">
          <cell r="L4398">
            <v>0</v>
          </cell>
        </row>
        <row r="4399">
          <cell r="L4399">
            <v>16450000</v>
          </cell>
        </row>
        <row r="4400">
          <cell r="L4400">
            <v>0</v>
          </cell>
        </row>
        <row r="4401">
          <cell r="L4401">
            <v>1645000</v>
          </cell>
        </row>
        <row r="4402">
          <cell r="L4402">
            <v>0</v>
          </cell>
        </row>
        <row r="4403">
          <cell r="L4403">
            <v>30000</v>
          </cell>
        </row>
        <row r="4404">
          <cell r="L4404">
            <v>0</v>
          </cell>
        </row>
        <row r="4405">
          <cell r="L4405">
            <v>8079245</v>
          </cell>
        </row>
        <row r="4406">
          <cell r="L4406">
            <v>0</v>
          </cell>
        </row>
        <row r="4407">
          <cell r="L4407">
            <v>8000</v>
          </cell>
        </row>
        <row r="4408">
          <cell r="L4408">
            <v>0</v>
          </cell>
        </row>
        <row r="4409">
          <cell r="L4409">
            <v>800</v>
          </cell>
        </row>
        <row r="4410">
          <cell r="L4410">
            <v>0</v>
          </cell>
        </row>
        <row r="4411">
          <cell r="L4411">
            <v>200000000</v>
          </cell>
        </row>
        <row r="4412">
          <cell r="L4412">
            <v>0</v>
          </cell>
        </row>
        <row r="4413">
          <cell r="L4413">
            <v>108750</v>
          </cell>
        </row>
        <row r="4414">
          <cell r="L4414">
            <v>0</v>
          </cell>
        </row>
        <row r="4415">
          <cell r="L4415">
            <v>1000000000</v>
          </cell>
        </row>
        <row r="4416">
          <cell r="L4416">
            <v>0</v>
          </cell>
        </row>
        <row r="4417">
          <cell r="L4417">
            <v>23316270</v>
          </cell>
        </row>
        <row r="4418">
          <cell r="L4418">
            <v>0</v>
          </cell>
        </row>
        <row r="4419">
          <cell r="L4419">
            <v>10000</v>
          </cell>
        </row>
        <row r="4420">
          <cell r="L4420">
            <v>0</v>
          </cell>
        </row>
        <row r="4421">
          <cell r="L4421">
            <v>1000</v>
          </cell>
        </row>
        <row r="4422">
          <cell r="L4422">
            <v>0</v>
          </cell>
        </row>
        <row r="4423">
          <cell r="L4423">
            <v>80000</v>
          </cell>
        </row>
        <row r="4424">
          <cell r="L4424">
            <v>0</v>
          </cell>
        </row>
        <row r="4425">
          <cell r="L4425">
            <v>779594</v>
          </cell>
        </row>
        <row r="4426">
          <cell r="L4426">
            <v>0</v>
          </cell>
        </row>
        <row r="4427">
          <cell r="L4427">
            <v>1003142521</v>
          </cell>
        </row>
        <row r="4428">
          <cell r="L4428">
            <v>0</v>
          </cell>
        </row>
        <row r="4429">
          <cell r="L4429">
            <v>1463542</v>
          </cell>
        </row>
        <row r="4430">
          <cell r="L4430">
            <v>0</v>
          </cell>
        </row>
        <row r="4431">
          <cell r="L4431">
            <v>3050000</v>
          </cell>
        </row>
        <row r="4432">
          <cell r="L4432">
            <v>0</v>
          </cell>
        </row>
        <row r="4433">
          <cell r="L4433">
            <v>1000000</v>
          </cell>
        </row>
        <row r="4434">
          <cell r="L4434">
            <v>0</v>
          </cell>
        </row>
        <row r="4435">
          <cell r="L4435">
            <v>500000000</v>
          </cell>
        </row>
        <row r="4436">
          <cell r="L4436">
            <v>0</v>
          </cell>
        </row>
        <row r="4437">
          <cell r="L4437">
            <v>500000000</v>
          </cell>
        </row>
        <row r="4438">
          <cell r="L4438">
            <v>0</v>
          </cell>
        </row>
        <row r="4439">
          <cell r="L4439">
            <v>15510000</v>
          </cell>
        </row>
        <row r="4440">
          <cell r="L4440">
            <v>0</v>
          </cell>
        </row>
        <row r="4441">
          <cell r="L4441">
            <v>8026000</v>
          </cell>
        </row>
        <row r="4442">
          <cell r="L4442">
            <v>0</v>
          </cell>
        </row>
        <row r="4443">
          <cell r="L4443">
            <v>802600</v>
          </cell>
        </row>
        <row r="4444">
          <cell r="L4444">
            <v>0</v>
          </cell>
        </row>
        <row r="4445">
          <cell r="L4445">
            <v>114422</v>
          </cell>
        </row>
        <row r="4446">
          <cell r="L4446">
            <v>0</v>
          </cell>
        </row>
        <row r="4447">
          <cell r="L4447">
            <v>11442</v>
          </cell>
        </row>
        <row r="4448">
          <cell r="L4448">
            <v>0</v>
          </cell>
        </row>
        <row r="4449">
          <cell r="L4449">
            <v>8573000</v>
          </cell>
        </row>
        <row r="4450">
          <cell r="L4450">
            <v>0</v>
          </cell>
        </row>
        <row r="4451">
          <cell r="L4451">
            <v>690000</v>
          </cell>
        </row>
        <row r="4452">
          <cell r="L4452">
            <v>0</v>
          </cell>
        </row>
        <row r="4453">
          <cell r="L4453">
            <v>69000</v>
          </cell>
        </row>
        <row r="4454">
          <cell r="L4454">
            <v>0</v>
          </cell>
        </row>
        <row r="4455">
          <cell r="L4455">
            <v>120000</v>
          </cell>
        </row>
        <row r="4456">
          <cell r="L4456">
            <v>0</v>
          </cell>
        </row>
        <row r="4457">
          <cell r="L4457">
            <v>3476</v>
          </cell>
        </row>
        <row r="4458">
          <cell r="L4458">
            <v>0</v>
          </cell>
        </row>
        <row r="4459">
          <cell r="L4459">
            <v>2531</v>
          </cell>
        </row>
        <row r="4460">
          <cell r="L4460">
            <v>0</v>
          </cell>
        </row>
        <row r="4461">
          <cell r="L4461">
            <v>36662018</v>
          </cell>
        </row>
        <row r="4462">
          <cell r="L4462">
            <v>0</v>
          </cell>
        </row>
        <row r="4463">
          <cell r="L4463">
            <v>6826275</v>
          </cell>
        </row>
        <row r="4464">
          <cell r="L4464">
            <v>0</v>
          </cell>
        </row>
        <row r="4465">
          <cell r="L4465">
            <v>3033900</v>
          </cell>
        </row>
        <row r="4466">
          <cell r="L4466">
            <v>0</v>
          </cell>
        </row>
        <row r="4467">
          <cell r="L4467">
            <v>10000</v>
          </cell>
        </row>
        <row r="4468">
          <cell r="L4468">
            <v>0</v>
          </cell>
        </row>
        <row r="4469">
          <cell r="L4469">
            <v>1000</v>
          </cell>
        </row>
        <row r="4470">
          <cell r="L4470">
            <v>0</v>
          </cell>
        </row>
        <row r="4471">
          <cell r="L4471">
            <v>100000000</v>
          </cell>
        </row>
        <row r="4472">
          <cell r="L4472">
            <v>0</v>
          </cell>
        </row>
        <row r="4473">
          <cell r="L4473">
            <v>10000</v>
          </cell>
        </row>
        <row r="4474">
          <cell r="L4474">
            <v>0</v>
          </cell>
        </row>
        <row r="4475">
          <cell r="L4475">
            <v>1000</v>
          </cell>
        </row>
        <row r="4476">
          <cell r="L4476">
            <v>0</v>
          </cell>
        </row>
        <row r="4477">
          <cell r="L4477">
            <v>243483111</v>
          </cell>
        </row>
        <row r="4478">
          <cell r="L4478">
            <v>0</v>
          </cell>
        </row>
        <row r="4479">
          <cell r="L4479">
            <v>189302520</v>
          </cell>
        </row>
        <row r="4480">
          <cell r="L4480">
            <v>0</v>
          </cell>
        </row>
        <row r="4481">
          <cell r="L4481">
            <v>204543074</v>
          </cell>
        </row>
        <row r="4482">
          <cell r="L4482">
            <v>0</v>
          </cell>
        </row>
        <row r="4483">
          <cell r="L4483">
            <v>542500</v>
          </cell>
        </row>
        <row r="4484">
          <cell r="L4484">
            <v>0</v>
          </cell>
        </row>
        <row r="4485">
          <cell r="L4485">
            <v>3432667</v>
          </cell>
        </row>
        <row r="4486">
          <cell r="L4486">
            <v>0</v>
          </cell>
        </row>
        <row r="4487">
          <cell r="L4487">
            <v>114224303</v>
          </cell>
        </row>
        <row r="4488">
          <cell r="L4488">
            <v>0</v>
          </cell>
        </row>
        <row r="4489">
          <cell r="L4489">
            <v>1067550</v>
          </cell>
        </row>
        <row r="4490">
          <cell r="L4490">
            <v>0</v>
          </cell>
        </row>
        <row r="4491">
          <cell r="L4491">
            <v>416667</v>
          </cell>
        </row>
        <row r="4492">
          <cell r="L4492">
            <v>0</v>
          </cell>
        </row>
        <row r="4493">
          <cell r="L4493">
            <v>2794020</v>
          </cell>
        </row>
        <row r="4494">
          <cell r="L4494">
            <v>0</v>
          </cell>
        </row>
        <row r="4495">
          <cell r="L4495">
            <v>770075</v>
          </cell>
        </row>
        <row r="4496">
          <cell r="L4496">
            <v>0</v>
          </cell>
        </row>
        <row r="4497">
          <cell r="L4497">
            <v>1240067</v>
          </cell>
        </row>
        <row r="4498">
          <cell r="L4498">
            <v>0</v>
          </cell>
        </row>
        <row r="4499">
          <cell r="L4499">
            <v>250000</v>
          </cell>
        </row>
        <row r="4500">
          <cell r="L4500">
            <v>0</v>
          </cell>
        </row>
        <row r="4501">
          <cell r="L4501">
            <v>1445455</v>
          </cell>
        </row>
        <row r="4502">
          <cell r="L4502">
            <v>0</v>
          </cell>
        </row>
        <row r="4503">
          <cell r="L4503">
            <v>2074621</v>
          </cell>
        </row>
        <row r="4504">
          <cell r="L4504">
            <v>0</v>
          </cell>
        </row>
        <row r="4505">
          <cell r="L4505">
            <v>211515</v>
          </cell>
        </row>
        <row r="4506">
          <cell r="L4506">
            <v>0</v>
          </cell>
        </row>
        <row r="4507">
          <cell r="L4507">
            <v>491450</v>
          </cell>
        </row>
        <row r="4508">
          <cell r="L4508">
            <v>0</v>
          </cell>
        </row>
        <row r="4509">
          <cell r="L4509">
            <v>73258692</v>
          </cell>
        </row>
        <row r="4510">
          <cell r="L4510">
            <v>0</v>
          </cell>
        </row>
        <row r="4511">
          <cell r="L4511">
            <v>1060308</v>
          </cell>
        </row>
        <row r="4512">
          <cell r="L4512">
            <v>0</v>
          </cell>
        </row>
        <row r="4513">
          <cell r="L4513">
            <v>5565</v>
          </cell>
        </row>
        <row r="4514">
          <cell r="L4514">
            <v>0</v>
          </cell>
        </row>
        <row r="4515">
          <cell r="L4515">
            <v>847841</v>
          </cell>
        </row>
        <row r="4516">
          <cell r="L4516">
            <v>0</v>
          </cell>
        </row>
        <row r="4517">
          <cell r="L4517">
            <v>12010508</v>
          </cell>
        </row>
        <row r="4518">
          <cell r="L4518">
            <v>0</v>
          </cell>
        </row>
        <row r="4519">
          <cell r="L4519">
            <v>8821488</v>
          </cell>
        </row>
        <row r="4520">
          <cell r="L4520">
            <v>0</v>
          </cell>
        </row>
        <row r="4521">
          <cell r="L4521">
            <v>13197925</v>
          </cell>
        </row>
        <row r="4522">
          <cell r="L4522">
            <v>0</v>
          </cell>
        </row>
        <row r="4523">
          <cell r="L4523">
            <v>2525533</v>
          </cell>
        </row>
        <row r="4524">
          <cell r="L4524">
            <v>0</v>
          </cell>
        </row>
        <row r="4525">
          <cell r="L4525">
            <v>2911890</v>
          </cell>
        </row>
        <row r="4526">
          <cell r="L4526">
            <v>0</v>
          </cell>
        </row>
        <row r="4527">
          <cell r="L4527">
            <v>10393182</v>
          </cell>
        </row>
        <row r="4528">
          <cell r="L4528">
            <v>0</v>
          </cell>
        </row>
        <row r="4529">
          <cell r="L4529">
            <v>1173376</v>
          </cell>
        </row>
        <row r="4530">
          <cell r="L4530">
            <v>0</v>
          </cell>
        </row>
        <row r="4531">
          <cell r="L4531">
            <v>2606060</v>
          </cell>
        </row>
        <row r="4532">
          <cell r="L4532">
            <v>0</v>
          </cell>
        </row>
        <row r="4533">
          <cell r="L4533">
            <v>8333333</v>
          </cell>
        </row>
        <row r="4534">
          <cell r="L4534">
            <v>0</v>
          </cell>
        </row>
        <row r="4535">
          <cell r="L4535">
            <v>6030307</v>
          </cell>
        </row>
        <row r="4536">
          <cell r="L4536">
            <v>0</v>
          </cell>
        </row>
        <row r="4537">
          <cell r="L4537">
            <v>26356161</v>
          </cell>
        </row>
        <row r="4538">
          <cell r="L4538">
            <v>0</v>
          </cell>
        </row>
        <row r="4539">
          <cell r="L4539">
            <v>8614462</v>
          </cell>
        </row>
        <row r="4540">
          <cell r="L4540">
            <v>0</v>
          </cell>
        </row>
        <row r="4541">
          <cell r="L4541">
            <v>485697</v>
          </cell>
        </row>
        <row r="4542">
          <cell r="L4542">
            <v>0</v>
          </cell>
        </row>
        <row r="4543">
          <cell r="L4543">
            <v>8098222</v>
          </cell>
        </row>
        <row r="4544">
          <cell r="L4544">
            <v>0</v>
          </cell>
        </row>
        <row r="4545">
          <cell r="L4545">
            <v>31539916</v>
          </cell>
        </row>
        <row r="4546">
          <cell r="L4546">
            <v>0</v>
          </cell>
        </row>
        <row r="4547">
          <cell r="L4547">
            <v>24640560</v>
          </cell>
        </row>
        <row r="4548">
          <cell r="L4548">
            <v>0</v>
          </cell>
        </row>
        <row r="4549">
          <cell r="L4549">
            <v>3942490</v>
          </cell>
        </row>
        <row r="4550">
          <cell r="L4550">
            <v>0</v>
          </cell>
        </row>
        <row r="4551">
          <cell r="L4551">
            <v>27597427</v>
          </cell>
        </row>
        <row r="4552">
          <cell r="L4552">
            <v>0</v>
          </cell>
        </row>
        <row r="4553">
          <cell r="L4553">
            <v>10841846</v>
          </cell>
        </row>
        <row r="4554">
          <cell r="L4554">
            <v>0</v>
          </cell>
        </row>
        <row r="4555">
          <cell r="L4555">
            <v>2777846</v>
          </cell>
        </row>
        <row r="4556">
          <cell r="L4556">
            <v>0</v>
          </cell>
        </row>
        <row r="4557">
          <cell r="L4557">
            <v>2170192</v>
          </cell>
        </row>
        <row r="4558">
          <cell r="L4558">
            <v>0</v>
          </cell>
        </row>
        <row r="4559">
          <cell r="L4559">
            <v>347231</v>
          </cell>
        </row>
        <row r="4560">
          <cell r="L4560">
            <v>0</v>
          </cell>
        </row>
        <row r="4561">
          <cell r="L4561">
            <v>2430616</v>
          </cell>
        </row>
        <row r="4562">
          <cell r="L4562">
            <v>0</v>
          </cell>
        </row>
        <row r="4563">
          <cell r="L4563">
            <v>954885</v>
          </cell>
        </row>
        <row r="4564">
          <cell r="L4564">
            <v>0</v>
          </cell>
        </row>
        <row r="4565">
          <cell r="L4565">
            <v>11607000</v>
          </cell>
        </row>
        <row r="4566">
          <cell r="L4566">
            <v>0</v>
          </cell>
        </row>
        <row r="4567">
          <cell r="L4567">
            <v>8573000</v>
          </cell>
        </row>
        <row r="4568">
          <cell r="L4568">
            <v>0</v>
          </cell>
        </row>
        <row r="4569">
          <cell r="L4569">
            <v>462546</v>
          </cell>
        </row>
        <row r="4570">
          <cell r="L4570">
            <v>0</v>
          </cell>
        </row>
        <row r="4571">
          <cell r="L4571">
            <v>404727</v>
          </cell>
        </row>
        <row r="4572">
          <cell r="L4572">
            <v>0</v>
          </cell>
        </row>
        <row r="4573">
          <cell r="L4573">
            <v>404727</v>
          </cell>
        </row>
        <row r="4574">
          <cell r="L4574">
            <v>0</v>
          </cell>
        </row>
        <row r="4575">
          <cell r="L4575">
            <v>14455</v>
          </cell>
        </row>
        <row r="4576">
          <cell r="L4576">
            <v>0</v>
          </cell>
        </row>
        <row r="4577">
          <cell r="L4577">
            <v>159000</v>
          </cell>
        </row>
        <row r="4578">
          <cell r="L4578">
            <v>0</v>
          </cell>
        </row>
        <row r="4579">
          <cell r="L4579">
            <v>2000000</v>
          </cell>
        </row>
        <row r="4580">
          <cell r="L4580">
            <v>0</v>
          </cell>
        </row>
        <row r="4581">
          <cell r="L4581">
            <v>2000000</v>
          </cell>
        </row>
        <row r="4582">
          <cell r="L4582">
            <v>0</v>
          </cell>
        </row>
        <row r="4583">
          <cell r="L4583">
            <v>2000000</v>
          </cell>
        </row>
        <row r="4584">
          <cell r="L4584">
            <v>0</v>
          </cell>
        </row>
        <row r="4585">
          <cell r="L4585">
            <v>2000000</v>
          </cell>
        </row>
        <row r="4586">
          <cell r="L4586">
            <v>0</v>
          </cell>
        </row>
        <row r="4587">
          <cell r="L4587">
            <v>1000000</v>
          </cell>
        </row>
        <row r="4588">
          <cell r="L4588">
            <v>0</v>
          </cell>
        </row>
        <row r="4589">
          <cell r="L4589">
            <v>25000000</v>
          </cell>
        </row>
        <row r="4590">
          <cell r="L4590">
            <v>0</v>
          </cell>
        </row>
        <row r="4591">
          <cell r="L4591">
            <v>9327780</v>
          </cell>
        </row>
        <row r="4592">
          <cell r="L4592">
            <v>0</v>
          </cell>
        </row>
        <row r="4593">
          <cell r="L4593">
            <v>1998810</v>
          </cell>
        </row>
        <row r="4594">
          <cell r="L4594">
            <v>0</v>
          </cell>
        </row>
        <row r="4595">
          <cell r="L4595">
            <v>1332540</v>
          </cell>
        </row>
        <row r="4596">
          <cell r="L4596">
            <v>0</v>
          </cell>
        </row>
        <row r="4597">
          <cell r="L4597">
            <v>6395692</v>
          </cell>
        </row>
        <row r="4598">
          <cell r="L4598">
            <v>0</v>
          </cell>
        </row>
        <row r="4599">
          <cell r="L4599">
            <v>98562239</v>
          </cell>
        </row>
        <row r="4600">
          <cell r="L4600">
            <v>0</v>
          </cell>
        </row>
        <row r="4601">
          <cell r="L4601">
            <v>92758052</v>
          </cell>
        </row>
        <row r="4602">
          <cell r="L4602">
            <v>0</v>
          </cell>
        </row>
        <row r="4603">
          <cell r="L4603">
            <v>118764167</v>
          </cell>
        </row>
        <row r="4604">
          <cell r="L4604">
            <v>0</v>
          </cell>
        </row>
        <row r="4605">
          <cell r="L4605">
            <v>5519486</v>
          </cell>
        </row>
        <row r="4606">
          <cell r="L4606">
            <v>0</v>
          </cell>
        </row>
        <row r="4607">
          <cell r="L4607">
            <v>27778</v>
          </cell>
        </row>
        <row r="4608">
          <cell r="L4608">
            <v>0</v>
          </cell>
        </row>
        <row r="4609">
          <cell r="L4609">
            <v>7027290</v>
          </cell>
        </row>
        <row r="4610">
          <cell r="L4610">
            <v>0</v>
          </cell>
        </row>
        <row r="4611">
          <cell r="L4611">
            <v>4499730</v>
          </cell>
        </row>
        <row r="4612">
          <cell r="L4612">
            <v>0</v>
          </cell>
        </row>
        <row r="4613">
          <cell r="L4613">
            <v>11126160</v>
          </cell>
        </row>
        <row r="4614">
          <cell r="L4614">
            <v>0</v>
          </cell>
        </row>
        <row r="4615">
          <cell r="L4615">
            <v>1240110</v>
          </cell>
        </row>
        <row r="4616">
          <cell r="L4616">
            <v>0</v>
          </cell>
        </row>
        <row r="4617">
          <cell r="L4617">
            <v>794070</v>
          </cell>
        </row>
        <row r="4618">
          <cell r="L4618">
            <v>0</v>
          </cell>
        </row>
        <row r="4619">
          <cell r="L4619">
            <v>1963440</v>
          </cell>
        </row>
        <row r="4620">
          <cell r="L4620">
            <v>0</v>
          </cell>
        </row>
        <row r="4621">
          <cell r="L4621">
            <v>413370</v>
          </cell>
        </row>
        <row r="4622">
          <cell r="L4622">
            <v>0</v>
          </cell>
        </row>
        <row r="4623">
          <cell r="L4623">
            <v>264690</v>
          </cell>
        </row>
        <row r="4624">
          <cell r="L4624">
            <v>0</v>
          </cell>
        </row>
        <row r="4625">
          <cell r="L4625">
            <v>654480</v>
          </cell>
        </row>
        <row r="4626">
          <cell r="L4626">
            <v>0</v>
          </cell>
        </row>
        <row r="4627">
          <cell r="L4627">
            <v>406775509</v>
          </cell>
        </row>
        <row r="4628">
          <cell r="L4628">
            <v>0</v>
          </cell>
        </row>
        <row r="4629">
          <cell r="L4629">
            <v>260795473</v>
          </cell>
        </row>
        <row r="4630">
          <cell r="L4630">
            <v>0</v>
          </cell>
        </row>
        <row r="4631">
          <cell r="L4631">
            <v>4289721</v>
          </cell>
        </row>
        <row r="4632">
          <cell r="L4632">
            <v>0</v>
          </cell>
        </row>
        <row r="4633">
          <cell r="L4633">
            <v>295960199</v>
          </cell>
        </row>
        <row r="4634">
          <cell r="L4634">
            <v>0</v>
          </cell>
        </row>
        <row r="4635">
          <cell r="L4635">
            <v>228000</v>
          </cell>
        </row>
        <row r="4636">
          <cell r="L4636">
            <v>0</v>
          </cell>
        </row>
        <row r="4637">
          <cell r="L4637">
            <v>433</v>
          </cell>
        </row>
        <row r="4638">
          <cell r="L4638">
            <v>0</v>
          </cell>
        </row>
        <row r="4639">
          <cell r="L4639">
            <v>1463542</v>
          </cell>
        </row>
        <row r="4640">
          <cell r="L4640">
            <v>0</v>
          </cell>
        </row>
        <row r="4641">
          <cell r="L4641">
            <v>2400000</v>
          </cell>
        </row>
        <row r="4642">
          <cell r="L4642">
            <v>0</v>
          </cell>
        </row>
        <row r="4643">
          <cell r="L4643">
            <v>450000</v>
          </cell>
        </row>
        <row r="4644">
          <cell r="L4644">
            <v>0</v>
          </cell>
        </row>
        <row r="4645">
          <cell r="L4645">
            <v>200000</v>
          </cell>
        </row>
        <row r="4646">
          <cell r="L4646">
            <v>0</v>
          </cell>
        </row>
        <row r="4647">
          <cell r="L4647">
            <v>125081161</v>
          </cell>
        </row>
        <row r="4648">
          <cell r="L4648">
            <v>0</v>
          </cell>
        </row>
        <row r="4649">
          <cell r="L4649">
            <v>281538872</v>
          </cell>
        </row>
        <row r="4650">
          <cell r="L4650">
            <v>0</v>
          </cell>
        </row>
        <row r="4651">
          <cell r="L4651">
            <v>222279994</v>
          </cell>
        </row>
        <row r="4652">
          <cell r="L4652">
            <v>0</v>
          </cell>
        </row>
        <row r="4653">
          <cell r="L4653">
            <v>243483111</v>
          </cell>
        </row>
        <row r="4654">
          <cell r="L4654">
            <v>0</v>
          </cell>
        </row>
        <row r="4655">
          <cell r="L4655">
            <v>4540000</v>
          </cell>
        </row>
        <row r="4656">
          <cell r="L4656">
            <v>0</v>
          </cell>
        </row>
        <row r="4657">
          <cell r="L4657">
            <v>99618182</v>
          </cell>
        </row>
        <row r="4658">
          <cell r="L4658">
            <v>0</v>
          </cell>
        </row>
        <row r="4659">
          <cell r="L4659">
            <v>28696000</v>
          </cell>
        </row>
        <row r="4660">
          <cell r="L4660">
            <v>0</v>
          </cell>
        </row>
        <row r="4661">
          <cell r="L4661">
            <v>942000</v>
          </cell>
        </row>
        <row r="4662">
          <cell r="L4662">
            <v>0</v>
          </cell>
        </row>
        <row r="4663">
          <cell r="L4663">
            <v>598000</v>
          </cell>
        </row>
        <row r="4664">
          <cell r="L4664">
            <v>0</v>
          </cell>
        </row>
        <row r="4665">
          <cell r="L4665">
            <v>657500</v>
          </cell>
        </row>
        <row r="4666">
          <cell r="L4666">
            <v>0</v>
          </cell>
        </row>
        <row r="4667">
          <cell r="L4667">
            <v>417000</v>
          </cell>
        </row>
        <row r="4668">
          <cell r="L4668">
            <v>0</v>
          </cell>
        </row>
        <row r="4669">
          <cell r="L4669">
            <v>555000</v>
          </cell>
        </row>
        <row r="4670">
          <cell r="L4670">
            <v>0</v>
          </cell>
        </row>
        <row r="4671">
          <cell r="L4671">
            <v>1986709</v>
          </cell>
        </row>
        <row r="4672">
          <cell r="L4672">
            <v>0</v>
          </cell>
        </row>
        <row r="4673">
          <cell r="L4673">
            <v>10000</v>
          </cell>
        </row>
        <row r="4674">
          <cell r="L4674">
            <v>0</v>
          </cell>
        </row>
        <row r="4675">
          <cell r="L4675">
            <v>180000</v>
          </cell>
        </row>
        <row r="4676">
          <cell r="L4676">
            <v>0</v>
          </cell>
        </row>
        <row r="4677">
          <cell r="L4677">
            <v>4350000</v>
          </cell>
        </row>
        <row r="4678">
          <cell r="L4678">
            <v>0</v>
          </cell>
        </row>
        <row r="4679">
          <cell r="L4679">
            <v>1650000</v>
          </cell>
        </row>
        <row r="4680">
          <cell r="L4680">
            <v>0</v>
          </cell>
        </row>
        <row r="4681">
          <cell r="L4681">
            <v>6502636</v>
          </cell>
        </row>
        <row r="4682">
          <cell r="L4682">
            <v>0</v>
          </cell>
        </row>
        <row r="4683">
          <cell r="L4683">
            <v>295960199</v>
          </cell>
        </row>
        <row r="4684">
          <cell r="L4684">
            <v>0</v>
          </cell>
        </row>
        <row r="4685">
          <cell r="L4685">
            <v>406775509</v>
          </cell>
        </row>
        <row r="4686">
          <cell r="L4686">
            <v>0</v>
          </cell>
        </row>
        <row r="4687">
          <cell r="L4687">
            <v>260795473</v>
          </cell>
        </row>
        <row r="4688">
          <cell r="L4688">
            <v>0</v>
          </cell>
        </row>
        <row r="4689">
          <cell r="L4689">
            <v>4289721</v>
          </cell>
        </row>
        <row r="4690">
          <cell r="L4690">
            <v>0</v>
          </cell>
        </row>
        <row r="4691">
          <cell r="L4691">
            <v>79293090</v>
          </cell>
        </row>
        <row r="4692">
          <cell r="L4692">
            <v>0</v>
          </cell>
        </row>
        <row r="4693">
          <cell r="L4693">
            <v>6244418</v>
          </cell>
        </row>
        <row r="4694">
          <cell r="L4694">
            <v>0</v>
          </cell>
        </row>
        <row r="4695">
          <cell r="L4695">
            <v>92758052</v>
          </cell>
        </row>
        <row r="4696">
          <cell r="L4696">
            <v>0</v>
          </cell>
        </row>
        <row r="4697">
          <cell r="L4697">
            <v>5558490</v>
          </cell>
        </row>
        <row r="4698">
          <cell r="L4698">
            <v>0</v>
          </cell>
        </row>
        <row r="4699">
          <cell r="L4699">
            <v>204543074</v>
          </cell>
        </row>
        <row r="4700">
          <cell r="L4700">
            <v>0</v>
          </cell>
        </row>
        <row r="4701">
          <cell r="L4701">
            <v>14804528</v>
          </cell>
        </row>
        <row r="4702">
          <cell r="L4702">
            <v>0</v>
          </cell>
        </row>
        <row r="4703">
          <cell r="L4703">
            <v>800075</v>
          </cell>
        </row>
        <row r="4704">
          <cell r="L4704">
            <v>0</v>
          </cell>
        </row>
        <row r="4705">
          <cell r="L4705">
            <v>3857188</v>
          </cell>
        </row>
        <row r="4706">
          <cell r="L4706">
            <v>0</v>
          </cell>
        </row>
        <row r="4707">
          <cell r="L4707">
            <v>22006229</v>
          </cell>
        </row>
        <row r="4708">
          <cell r="L4708">
            <v>0</v>
          </cell>
        </row>
        <row r="4709">
          <cell r="L4709">
            <v>36196440</v>
          </cell>
        </row>
        <row r="4710">
          <cell r="L4710">
            <v>0</v>
          </cell>
        </row>
        <row r="4711">
          <cell r="L4711">
            <v>12254155</v>
          </cell>
        </row>
        <row r="4712">
          <cell r="L4712">
            <v>0</v>
          </cell>
        </row>
        <row r="4713">
          <cell r="L4713">
            <v>143764167</v>
          </cell>
        </row>
        <row r="4714">
          <cell r="L4714">
            <v>0</v>
          </cell>
        </row>
        <row r="4715">
          <cell r="L4715">
            <v>13744080</v>
          </cell>
        </row>
        <row r="4716">
          <cell r="L4716">
            <v>0</v>
          </cell>
        </row>
        <row r="4717">
          <cell r="L4717">
            <v>5519486</v>
          </cell>
        </row>
        <row r="4718">
          <cell r="L4718">
            <v>0</v>
          </cell>
        </row>
        <row r="4719">
          <cell r="L4719">
            <v>114224303</v>
          </cell>
        </row>
        <row r="4720">
          <cell r="L4720">
            <v>0</v>
          </cell>
        </row>
        <row r="4721">
          <cell r="L4721">
            <v>211515</v>
          </cell>
        </row>
        <row r="4722">
          <cell r="L4722">
            <v>0</v>
          </cell>
        </row>
        <row r="4723">
          <cell r="L4723">
            <v>4230000</v>
          </cell>
        </row>
        <row r="4724">
          <cell r="L4724">
            <v>0</v>
          </cell>
        </row>
        <row r="4725">
          <cell r="L4725">
            <v>16601265</v>
          </cell>
        </row>
        <row r="4726">
          <cell r="L4726">
            <v>0</v>
          </cell>
        </row>
        <row r="4727">
          <cell r="L4727">
            <v>8176000</v>
          </cell>
        </row>
        <row r="4728">
          <cell r="L4728">
            <v>0</v>
          </cell>
        </row>
        <row r="4729">
          <cell r="L4729">
            <v>580775</v>
          </cell>
        </row>
        <row r="4730">
          <cell r="L4730">
            <v>0</v>
          </cell>
        </row>
        <row r="4731">
          <cell r="L4731">
            <v>88635715</v>
          </cell>
        </row>
        <row r="4732">
          <cell r="L4732">
            <v>0</v>
          </cell>
        </row>
        <row r="4733">
          <cell r="L4733">
            <v>49584849</v>
          </cell>
        </row>
        <row r="4734">
          <cell r="L4734">
            <v>0</v>
          </cell>
        </row>
        <row r="4735">
          <cell r="L4735">
            <v>294000</v>
          </cell>
        </row>
        <row r="4736">
          <cell r="L4736">
            <v>0</v>
          </cell>
        </row>
        <row r="4737">
          <cell r="L4737">
            <v>1078572</v>
          </cell>
        </row>
        <row r="4738">
          <cell r="L4738">
            <v>0</v>
          </cell>
        </row>
        <row r="4739">
          <cell r="L4739">
            <v>3600000</v>
          </cell>
        </row>
        <row r="4740">
          <cell r="L4740">
            <v>0</v>
          </cell>
        </row>
        <row r="4741">
          <cell r="L4741">
            <v>240000</v>
          </cell>
        </row>
        <row r="4742">
          <cell r="L4742">
            <v>0</v>
          </cell>
        </row>
        <row r="4743">
          <cell r="L4743">
            <v>21360119</v>
          </cell>
        </row>
        <row r="4744">
          <cell r="L4744">
            <v>0</v>
          </cell>
        </row>
        <row r="4745">
          <cell r="L4745">
            <v>6537181</v>
          </cell>
        </row>
        <row r="4746">
          <cell r="L4746">
            <v>0</v>
          </cell>
        </row>
        <row r="4747">
          <cell r="L4747">
            <v>205565</v>
          </cell>
        </row>
        <row r="4748">
          <cell r="L4748">
            <v>0</v>
          </cell>
        </row>
        <row r="4749">
          <cell r="L4749">
            <v>11992178</v>
          </cell>
        </row>
        <row r="4750">
          <cell r="L4750">
            <v>0</v>
          </cell>
        </row>
        <row r="4751">
          <cell r="L4751">
            <v>17978000</v>
          </cell>
        </row>
        <row r="4752">
          <cell r="L4752">
            <v>0</v>
          </cell>
        </row>
        <row r="4753">
          <cell r="L4753">
            <v>5751667</v>
          </cell>
        </row>
        <row r="4754">
          <cell r="L4754">
            <v>0</v>
          </cell>
        </row>
        <row r="4755">
          <cell r="L4755">
            <v>276307273</v>
          </cell>
        </row>
        <row r="4756">
          <cell r="L4756">
            <v>0</v>
          </cell>
        </row>
        <row r="4757">
          <cell r="L4757">
            <v>464284545</v>
          </cell>
        </row>
        <row r="4758">
          <cell r="L4758">
            <v>0</v>
          </cell>
        </row>
        <row r="4759">
          <cell r="L4759">
            <v>342917788</v>
          </cell>
        </row>
        <row r="4760">
          <cell r="L4760">
            <v>0</v>
          </cell>
        </row>
        <row r="4761">
          <cell r="L4761">
            <v>130150000</v>
          </cell>
        </row>
        <row r="4762">
          <cell r="L4762">
            <v>0</v>
          </cell>
        </row>
        <row r="4763">
          <cell r="L4763">
            <v>8640000</v>
          </cell>
        </row>
        <row r="4764">
          <cell r="L4764">
            <v>0</v>
          </cell>
        </row>
        <row r="4765">
          <cell r="L4765">
            <v>28512000</v>
          </cell>
        </row>
        <row r="4766">
          <cell r="L4766">
            <v>0</v>
          </cell>
        </row>
        <row r="4767">
          <cell r="L4767">
            <v>82129817</v>
          </cell>
        </row>
        <row r="4768">
          <cell r="L4768">
            <v>0</v>
          </cell>
        </row>
        <row r="4769">
          <cell r="L4769">
            <v>627504222</v>
          </cell>
        </row>
        <row r="4770">
          <cell r="L4770">
            <v>0</v>
          </cell>
        </row>
        <row r="4771">
          <cell r="L4771">
            <v>433</v>
          </cell>
        </row>
        <row r="4772">
          <cell r="L4772">
            <v>0</v>
          </cell>
        </row>
        <row r="4773">
          <cell r="L4773">
            <v>120000</v>
          </cell>
        </row>
        <row r="4774">
          <cell r="L4774">
            <v>0</v>
          </cell>
        </row>
        <row r="4775">
          <cell r="L4775">
            <v>6200000</v>
          </cell>
        </row>
        <row r="4776">
          <cell r="L4776">
            <v>0</v>
          </cell>
        </row>
        <row r="4777">
          <cell r="L4777">
            <v>150000</v>
          </cell>
        </row>
        <row r="4778">
          <cell r="L4778">
            <v>0</v>
          </cell>
        </row>
        <row r="4779">
          <cell r="L4779">
            <v>4368000</v>
          </cell>
        </row>
        <row r="4780">
          <cell r="L4780">
            <v>0</v>
          </cell>
        </row>
        <row r="4781">
          <cell r="L4781">
            <v>436800</v>
          </cell>
        </row>
        <row r="4782">
          <cell r="L4782">
            <v>0</v>
          </cell>
        </row>
        <row r="4783">
          <cell r="L4783">
            <v>400000</v>
          </cell>
        </row>
        <row r="4784">
          <cell r="L4784">
            <v>0</v>
          </cell>
        </row>
        <row r="4785">
          <cell r="L4785">
            <v>1150000</v>
          </cell>
        </row>
        <row r="4786">
          <cell r="L4786">
            <v>0</v>
          </cell>
        </row>
        <row r="4787">
          <cell r="L4787">
            <v>620000</v>
          </cell>
        </row>
        <row r="4788">
          <cell r="L4788">
            <v>0</v>
          </cell>
        </row>
        <row r="4789">
          <cell r="L4789">
            <v>80000</v>
          </cell>
        </row>
        <row r="4790">
          <cell r="L4790">
            <v>0</v>
          </cell>
        </row>
        <row r="4791">
          <cell r="L4791">
            <v>115000</v>
          </cell>
        </row>
        <row r="4792">
          <cell r="L4792">
            <v>0</v>
          </cell>
        </row>
        <row r="4793">
          <cell r="L4793">
            <v>1200000</v>
          </cell>
        </row>
        <row r="4794">
          <cell r="L4794">
            <v>0</v>
          </cell>
        </row>
        <row r="4795">
          <cell r="L4795">
            <v>76606950</v>
          </cell>
        </row>
        <row r="4796">
          <cell r="L4796">
            <v>0</v>
          </cell>
        </row>
        <row r="4797">
          <cell r="L4797">
            <v>34215000</v>
          </cell>
        </row>
        <row r="4798">
          <cell r="L4798">
            <v>0</v>
          </cell>
        </row>
        <row r="4799">
          <cell r="L4799">
            <v>3421500</v>
          </cell>
        </row>
        <row r="4800">
          <cell r="L4800">
            <v>0</v>
          </cell>
        </row>
        <row r="4801">
          <cell r="L4801">
            <v>35111852</v>
          </cell>
        </row>
        <row r="4802">
          <cell r="L4802">
            <v>0</v>
          </cell>
        </row>
        <row r="4803">
          <cell r="L4803">
            <v>3511185</v>
          </cell>
        </row>
        <row r="4804">
          <cell r="L4804">
            <v>0</v>
          </cell>
        </row>
        <row r="4805">
          <cell r="L4805">
            <v>556895414</v>
          </cell>
        </row>
        <row r="4806">
          <cell r="L4806">
            <v>0</v>
          </cell>
        </row>
        <row r="4807">
          <cell r="L4807">
            <v>296220950</v>
          </cell>
        </row>
        <row r="4808">
          <cell r="L4808">
            <v>0</v>
          </cell>
        </row>
        <row r="4809">
          <cell r="L4809">
            <v>10333333</v>
          </cell>
        </row>
        <row r="4810">
          <cell r="L4810">
            <v>0</v>
          </cell>
        </row>
        <row r="4811">
          <cell r="L4811">
            <v>810020000</v>
          </cell>
        </row>
        <row r="4812">
          <cell r="L4812">
            <v>0</v>
          </cell>
        </row>
        <row r="4813">
          <cell r="L4813">
            <v>180000000</v>
          </cell>
        </row>
        <row r="4814">
          <cell r="L4814">
            <v>0</v>
          </cell>
        </row>
        <row r="4815">
          <cell r="L4815">
            <v>108452</v>
          </cell>
        </row>
        <row r="4816">
          <cell r="L4816">
            <v>0</v>
          </cell>
        </row>
        <row r="4817">
          <cell r="L4817">
            <v>300000</v>
          </cell>
        </row>
        <row r="4818">
          <cell r="L4818">
            <v>0</v>
          </cell>
        </row>
        <row r="4819">
          <cell r="L4819">
            <v>145454</v>
          </cell>
        </row>
        <row r="4820">
          <cell r="L4820">
            <v>0</v>
          </cell>
        </row>
        <row r="4821">
          <cell r="L4821">
            <v>209426</v>
          </cell>
        </row>
        <row r="4822">
          <cell r="L4822">
            <v>0</v>
          </cell>
        </row>
        <row r="4823">
          <cell r="L4823">
            <v>10845</v>
          </cell>
        </row>
        <row r="4824">
          <cell r="L4824">
            <v>0</v>
          </cell>
        </row>
        <row r="4825">
          <cell r="L4825">
            <v>30000</v>
          </cell>
        </row>
        <row r="4826">
          <cell r="L4826">
            <v>0</v>
          </cell>
        </row>
        <row r="4827">
          <cell r="L4827">
            <v>14546</v>
          </cell>
        </row>
        <row r="4828">
          <cell r="L4828">
            <v>0</v>
          </cell>
        </row>
        <row r="4829">
          <cell r="L4829">
            <v>20943</v>
          </cell>
        </row>
        <row r="4830">
          <cell r="L4830">
            <v>0</v>
          </cell>
        </row>
        <row r="4831">
          <cell r="L4831">
            <v>8199299</v>
          </cell>
        </row>
        <row r="4832">
          <cell r="L4832">
            <v>0</v>
          </cell>
        </row>
        <row r="4833">
          <cell r="L4833">
            <v>1031818</v>
          </cell>
        </row>
        <row r="4834">
          <cell r="L4834">
            <v>0</v>
          </cell>
        </row>
        <row r="4835">
          <cell r="L4835">
            <v>103182</v>
          </cell>
        </row>
        <row r="4836">
          <cell r="L4836">
            <v>0</v>
          </cell>
        </row>
        <row r="4837">
          <cell r="L4837">
            <v>2407635636</v>
          </cell>
        </row>
        <row r="4838">
          <cell r="L4838">
            <v>0</v>
          </cell>
        </row>
        <row r="4839">
          <cell r="L4839">
            <v>2500000</v>
          </cell>
        </row>
        <row r="4840">
          <cell r="L4840">
            <v>0</v>
          </cell>
        </row>
        <row r="4841">
          <cell r="L4841">
            <v>17945110</v>
          </cell>
        </row>
        <row r="4842">
          <cell r="L4842">
            <v>0</v>
          </cell>
        </row>
        <row r="4843">
          <cell r="L4843">
            <v>1794511</v>
          </cell>
        </row>
        <row r="4844">
          <cell r="L4844">
            <v>0</v>
          </cell>
        </row>
        <row r="4845">
          <cell r="L4845">
            <v>1090000</v>
          </cell>
        </row>
        <row r="4846">
          <cell r="L4846">
            <v>0</v>
          </cell>
        </row>
        <row r="4847">
          <cell r="L4847">
            <v>1650000</v>
          </cell>
        </row>
        <row r="4848">
          <cell r="L4848">
            <v>0</v>
          </cell>
        </row>
        <row r="4849">
          <cell r="L4849">
            <v>954545</v>
          </cell>
        </row>
        <row r="4850">
          <cell r="L4850">
            <v>0</v>
          </cell>
        </row>
        <row r="4851">
          <cell r="L4851">
            <v>95455</v>
          </cell>
        </row>
        <row r="4852">
          <cell r="L4852">
            <v>0</v>
          </cell>
        </row>
        <row r="4853">
          <cell r="L4853">
            <v>808182</v>
          </cell>
        </row>
        <row r="4854">
          <cell r="L4854">
            <v>0</v>
          </cell>
        </row>
        <row r="4855">
          <cell r="L4855">
            <v>80818</v>
          </cell>
        </row>
        <row r="4856">
          <cell r="L4856">
            <v>0</v>
          </cell>
        </row>
        <row r="4857">
          <cell r="L4857">
            <v>2650000</v>
          </cell>
        </row>
        <row r="4858">
          <cell r="L4858">
            <v>0</v>
          </cell>
        </row>
        <row r="4859">
          <cell r="L4859">
            <v>44000</v>
          </cell>
        </row>
        <row r="4860">
          <cell r="L4860">
            <v>0</v>
          </cell>
        </row>
        <row r="4861">
          <cell r="L4861">
            <v>265000</v>
          </cell>
        </row>
        <row r="4862">
          <cell r="L4862">
            <v>0</v>
          </cell>
        </row>
        <row r="4863">
          <cell r="L4863">
            <v>1500000</v>
          </cell>
        </row>
        <row r="4864">
          <cell r="L4864">
            <v>0</v>
          </cell>
        </row>
        <row r="4865">
          <cell r="L4865">
            <v>1215035</v>
          </cell>
        </row>
        <row r="4866">
          <cell r="L4866">
            <v>0</v>
          </cell>
        </row>
        <row r="4867">
          <cell r="L4867">
            <v>150000</v>
          </cell>
        </row>
        <row r="4868">
          <cell r="L4868">
            <v>0</v>
          </cell>
        </row>
        <row r="4869">
          <cell r="L4869">
            <v>4310000</v>
          </cell>
        </row>
        <row r="4870">
          <cell r="L4870">
            <v>0</v>
          </cell>
        </row>
        <row r="4871">
          <cell r="L4871">
            <v>431000</v>
          </cell>
        </row>
        <row r="4872">
          <cell r="L4872">
            <v>0</v>
          </cell>
        </row>
        <row r="4873">
          <cell r="L4873">
            <v>772727</v>
          </cell>
        </row>
        <row r="4874">
          <cell r="L4874">
            <v>0</v>
          </cell>
        </row>
        <row r="4875">
          <cell r="L4875">
            <v>77273</v>
          </cell>
        </row>
        <row r="4876">
          <cell r="L4876">
            <v>0</v>
          </cell>
        </row>
        <row r="4877">
          <cell r="L4877">
            <v>200000</v>
          </cell>
        </row>
        <row r="4878">
          <cell r="L4878">
            <v>0</v>
          </cell>
        </row>
        <row r="4879">
          <cell r="L4879">
            <v>434586000</v>
          </cell>
        </row>
        <row r="4880">
          <cell r="L4880">
            <v>0</v>
          </cell>
        </row>
        <row r="4881">
          <cell r="L4881">
            <v>750000</v>
          </cell>
        </row>
        <row r="4882">
          <cell r="L4882">
            <v>0</v>
          </cell>
        </row>
        <row r="4883">
          <cell r="L4883">
            <v>800000</v>
          </cell>
        </row>
        <row r="4884">
          <cell r="L4884">
            <v>0</v>
          </cell>
        </row>
        <row r="4885">
          <cell r="L4885">
            <v>20777500</v>
          </cell>
        </row>
        <row r="4886">
          <cell r="L4886">
            <v>0</v>
          </cell>
        </row>
        <row r="4887">
          <cell r="L4887">
            <v>10000</v>
          </cell>
        </row>
        <row r="4888">
          <cell r="L4888">
            <v>0</v>
          </cell>
        </row>
        <row r="4889">
          <cell r="L4889">
            <v>1000</v>
          </cell>
        </row>
        <row r="4890">
          <cell r="L4890">
            <v>0</v>
          </cell>
        </row>
        <row r="4891">
          <cell r="L4891">
            <v>519122800</v>
          </cell>
        </row>
        <row r="4892">
          <cell r="L4892">
            <v>0</v>
          </cell>
        </row>
        <row r="4893">
          <cell r="L4893">
            <v>77868</v>
          </cell>
        </row>
        <row r="4894">
          <cell r="L4894">
            <v>0</v>
          </cell>
        </row>
        <row r="4895">
          <cell r="L4895">
            <v>7787</v>
          </cell>
        </row>
        <row r="4896">
          <cell r="L4896">
            <v>0</v>
          </cell>
        </row>
        <row r="4897">
          <cell r="L4897">
            <v>43769484</v>
          </cell>
        </row>
        <row r="4898">
          <cell r="L4898">
            <v>0</v>
          </cell>
        </row>
        <row r="4899">
          <cell r="L4899">
            <v>10000</v>
          </cell>
        </row>
        <row r="4900">
          <cell r="L4900">
            <v>0</v>
          </cell>
        </row>
        <row r="4901">
          <cell r="L4901">
            <v>1000</v>
          </cell>
        </row>
        <row r="4902">
          <cell r="L4902">
            <v>0</v>
          </cell>
        </row>
        <row r="4903">
          <cell r="L4903">
            <v>27068389</v>
          </cell>
        </row>
        <row r="4904">
          <cell r="L4904">
            <v>0</v>
          </cell>
        </row>
        <row r="4905">
          <cell r="L4905">
            <v>10000</v>
          </cell>
        </row>
        <row r="4906">
          <cell r="L4906">
            <v>0</v>
          </cell>
        </row>
        <row r="4907">
          <cell r="L4907">
            <v>1000</v>
          </cell>
        </row>
        <row r="4908">
          <cell r="L4908">
            <v>0</v>
          </cell>
        </row>
        <row r="4909">
          <cell r="L4909">
            <v>195087200</v>
          </cell>
        </row>
        <row r="4910">
          <cell r="L4910">
            <v>0</v>
          </cell>
        </row>
        <row r="4911">
          <cell r="L4911">
            <v>97544</v>
          </cell>
        </row>
        <row r="4912">
          <cell r="L4912">
            <v>0</v>
          </cell>
        </row>
        <row r="4913">
          <cell r="L4913">
            <v>9754</v>
          </cell>
        </row>
        <row r="4914">
          <cell r="L4914">
            <v>0</v>
          </cell>
        </row>
        <row r="4915">
          <cell r="L4915">
            <v>2500000</v>
          </cell>
        </row>
        <row r="4916">
          <cell r="L4916">
            <v>0</v>
          </cell>
        </row>
        <row r="4917">
          <cell r="L4917">
            <v>10000</v>
          </cell>
        </row>
        <row r="4918">
          <cell r="L4918">
            <v>0</v>
          </cell>
        </row>
        <row r="4919">
          <cell r="L4919">
            <v>1000</v>
          </cell>
        </row>
        <row r="4920">
          <cell r="L4920">
            <v>0</v>
          </cell>
        </row>
        <row r="4921">
          <cell r="L4921">
            <v>19739621</v>
          </cell>
        </row>
        <row r="4922">
          <cell r="L4922">
            <v>0</v>
          </cell>
        </row>
        <row r="4923">
          <cell r="L4923">
            <v>139255200</v>
          </cell>
        </row>
        <row r="4924">
          <cell r="L4924">
            <v>0</v>
          </cell>
        </row>
        <row r="4925">
          <cell r="L4925">
            <v>20888</v>
          </cell>
        </row>
        <row r="4926">
          <cell r="L4926">
            <v>0</v>
          </cell>
        </row>
        <row r="4927">
          <cell r="L4927">
            <v>2089</v>
          </cell>
        </row>
        <row r="4928">
          <cell r="L4928">
            <v>0</v>
          </cell>
        </row>
        <row r="4929">
          <cell r="L4929">
            <v>291667</v>
          </cell>
        </row>
        <row r="4930">
          <cell r="L4930">
            <v>0</v>
          </cell>
        </row>
        <row r="4931">
          <cell r="L4931">
            <v>100000000</v>
          </cell>
        </row>
        <row r="4932">
          <cell r="L4932">
            <v>0</v>
          </cell>
        </row>
        <row r="4933">
          <cell r="L4933">
            <v>255803897</v>
          </cell>
        </row>
        <row r="4934">
          <cell r="L4934">
            <v>0</v>
          </cell>
        </row>
        <row r="4935">
          <cell r="L4935">
            <v>273400</v>
          </cell>
        </row>
        <row r="4936">
          <cell r="L4936">
            <v>0</v>
          </cell>
        </row>
        <row r="4937">
          <cell r="L4937">
            <v>100000000</v>
          </cell>
        </row>
        <row r="4938">
          <cell r="L4938">
            <v>0</v>
          </cell>
        </row>
        <row r="4939">
          <cell r="L4939">
            <v>15000</v>
          </cell>
        </row>
        <row r="4940">
          <cell r="L4940">
            <v>0</v>
          </cell>
        </row>
        <row r="4941">
          <cell r="L4941">
            <v>1500</v>
          </cell>
        </row>
        <row r="4942">
          <cell r="L4942">
            <v>0</v>
          </cell>
        </row>
        <row r="4943">
          <cell r="L4943">
            <v>200000000</v>
          </cell>
        </row>
        <row r="4944">
          <cell r="L4944">
            <v>0</v>
          </cell>
        </row>
        <row r="4945">
          <cell r="L4945">
            <v>30000</v>
          </cell>
        </row>
        <row r="4946">
          <cell r="L4946">
            <v>0</v>
          </cell>
        </row>
        <row r="4947">
          <cell r="L4947">
            <v>3000</v>
          </cell>
        </row>
        <row r="4948">
          <cell r="L4948">
            <v>0</v>
          </cell>
        </row>
        <row r="4949">
          <cell r="L4949">
            <v>100000000</v>
          </cell>
        </row>
        <row r="4950">
          <cell r="L4950">
            <v>0</v>
          </cell>
        </row>
        <row r="4951">
          <cell r="L4951">
            <v>15000</v>
          </cell>
        </row>
        <row r="4952">
          <cell r="L4952">
            <v>0</v>
          </cell>
        </row>
        <row r="4953">
          <cell r="L4953">
            <v>1500</v>
          </cell>
        </row>
        <row r="4954">
          <cell r="L4954">
            <v>0</v>
          </cell>
        </row>
        <row r="4955">
          <cell r="L4955">
            <v>255803897</v>
          </cell>
        </row>
        <row r="4956">
          <cell r="L4956">
            <v>0</v>
          </cell>
        </row>
        <row r="4957">
          <cell r="L4957">
            <v>400000</v>
          </cell>
        </row>
        <row r="4958">
          <cell r="L4958">
            <v>0</v>
          </cell>
        </row>
        <row r="4959">
          <cell r="L4959">
            <v>40000</v>
          </cell>
        </row>
        <row r="4960">
          <cell r="L4960">
            <v>0</v>
          </cell>
        </row>
        <row r="4961">
          <cell r="L4961">
            <v>22500000</v>
          </cell>
        </row>
        <row r="4962">
          <cell r="L4962">
            <v>0</v>
          </cell>
        </row>
        <row r="4963">
          <cell r="L4963">
            <v>5432917</v>
          </cell>
        </row>
        <row r="4964">
          <cell r="L4964">
            <v>0</v>
          </cell>
        </row>
        <row r="4965">
          <cell r="L4965">
            <v>21638600</v>
          </cell>
        </row>
        <row r="4966">
          <cell r="L4966">
            <v>0</v>
          </cell>
        </row>
        <row r="4967">
          <cell r="L4967">
            <v>10445278</v>
          </cell>
        </row>
        <row r="4968">
          <cell r="L4968">
            <v>0</v>
          </cell>
        </row>
        <row r="4969">
          <cell r="L4969">
            <v>22422050</v>
          </cell>
        </row>
        <row r="4970">
          <cell r="L4970">
            <v>0</v>
          </cell>
        </row>
        <row r="4971">
          <cell r="L4971">
            <v>234250897</v>
          </cell>
        </row>
        <row r="4972">
          <cell r="L4972">
            <v>0</v>
          </cell>
        </row>
        <row r="4973">
          <cell r="L4973">
            <v>45000000</v>
          </cell>
        </row>
        <row r="4974">
          <cell r="L4974">
            <v>0</v>
          </cell>
        </row>
        <row r="4975">
          <cell r="L4975">
            <v>227182892</v>
          </cell>
        </row>
        <row r="4976">
          <cell r="L4976">
            <v>0</v>
          </cell>
        </row>
        <row r="4977">
          <cell r="L4977">
            <v>113591</v>
          </cell>
        </row>
        <row r="4978">
          <cell r="L4978">
            <v>0</v>
          </cell>
        </row>
        <row r="4979">
          <cell r="L4979">
            <v>11359</v>
          </cell>
        </row>
        <row r="4980">
          <cell r="L4980">
            <v>0</v>
          </cell>
        </row>
        <row r="4981">
          <cell r="L4981">
            <v>150000000</v>
          </cell>
        </row>
        <row r="4982">
          <cell r="L4982">
            <v>0</v>
          </cell>
        </row>
        <row r="4983">
          <cell r="L4983">
            <v>273400</v>
          </cell>
        </row>
        <row r="4984">
          <cell r="L4984">
            <v>0</v>
          </cell>
        </row>
        <row r="4985">
          <cell r="L4985">
            <v>1031818</v>
          </cell>
        </row>
        <row r="4986">
          <cell r="L4986">
            <v>0</v>
          </cell>
        </row>
        <row r="4987">
          <cell r="L4987">
            <v>474636</v>
          </cell>
        </row>
        <row r="4988">
          <cell r="L4988">
            <v>0</v>
          </cell>
        </row>
        <row r="4989">
          <cell r="L4989">
            <v>190000</v>
          </cell>
        </row>
        <row r="4990">
          <cell r="L4990">
            <v>0</v>
          </cell>
        </row>
        <row r="4991">
          <cell r="L4991">
            <v>80000</v>
          </cell>
        </row>
        <row r="4992">
          <cell r="L4992">
            <v>0</v>
          </cell>
        </row>
        <row r="4993">
          <cell r="L4993">
            <v>103182</v>
          </cell>
        </row>
        <row r="4994">
          <cell r="L4994">
            <v>0</v>
          </cell>
        </row>
        <row r="4995">
          <cell r="L4995">
            <v>47464</v>
          </cell>
        </row>
        <row r="4996">
          <cell r="L4996">
            <v>0</v>
          </cell>
        </row>
        <row r="4997">
          <cell r="L4997">
            <v>2063226</v>
          </cell>
        </row>
        <row r="4998">
          <cell r="L4998">
            <v>0</v>
          </cell>
        </row>
        <row r="4999">
          <cell r="L4999">
            <v>388158</v>
          </cell>
        </row>
        <row r="5000">
          <cell r="L5000">
            <v>0</v>
          </cell>
        </row>
        <row r="5001">
          <cell r="L5001">
            <v>209224</v>
          </cell>
        </row>
        <row r="5002">
          <cell r="L5002">
            <v>0</v>
          </cell>
        </row>
        <row r="5003">
          <cell r="L5003">
            <v>522727</v>
          </cell>
        </row>
        <row r="5004">
          <cell r="L5004">
            <v>0</v>
          </cell>
        </row>
        <row r="5005">
          <cell r="L5005">
            <v>206323</v>
          </cell>
        </row>
        <row r="5006">
          <cell r="L5006">
            <v>0</v>
          </cell>
        </row>
        <row r="5007">
          <cell r="L5007">
            <v>38816</v>
          </cell>
        </row>
        <row r="5008">
          <cell r="L5008">
            <v>0</v>
          </cell>
        </row>
        <row r="5009">
          <cell r="L5009">
            <v>20922</v>
          </cell>
        </row>
        <row r="5010">
          <cell r="L5010">
            <v>0</v>
          </cell>
        </row>
        <row r="5011">
          <cell r="L5011">
            <v>52273</v>
          </cell>
        </row>
        <row r="5012">
          <cell r="L5012">
            <v>0</v>
          </cell>
        </row>
        <row r="5013">
          <cell r="L5013">
            <v>72000</v>
          </cell>
        </row>
        <row r="5014">
          <cell r="L5014">
            <v>0</v>
          </cell>
        </row>
        <row r="5015">
          <cell r="L5015">
            <v>1200000</v>
          </cell>
        </row>
        <row r="5016">
          <cell r="L5016">
            <v>0</v>
          </cell>
        </row>
        <row r="5017">
          <cell r="L5017">
            <v>385000</v>
          </cell>
        </row>
        <row r="5018">
          <cell r="L5018">
            <v>0</v>
          </cell>
        </row>
        <row r="5019">
          <cell r="L5019">
            <v>200000</v>
          </cell>
        </row>
        <row r="5020">
          <cell r="L5020">
            <v>0</v>
          </cell>
        </row>
        <row r="5021">
          <cell r="L5021">
            <v>300000</v>
          </cell>
        </row>
        <row r="5022">
          <cell r="L5022">
            <v>0</v>
          </cell>
        </row>
        <row r="5023">
          <cell r="L5023">
            <v>120000</v>
          </cell>
        </row>
        <row r="5024">
          <cell r="L5024">
            <v>0</v>
          </cell>
        </row>
        <row r="5025">
          <cell r="L5025">
            <v>16187850</v>
          </cell>
        </row>
        <row r="5026">
          <cell r="L5026">
            <v>0</v>
          </cell>
        </row>
        <row r="5027">
          <cell r="L5027">
            <v>1618785</v>
          </cell>
        </row>
        <row r="5028">
          <cell r="L5028">
            <v>0</v>
          </cell>
        </row>
        <row r="5029">
          <cell r="L5029">
            <v>750000</v>
          </cell>
        </row>
        <row r="5030">
          <cell r="L5030">
            <v>0</v>
          </cell>
        </row>
        <row r="5031">
          <cell r="L5031">
            <v>5145000</v>
          </cell>
        </row>
        <row r="5032">
          <cell r="L5032">
            <v>0</v>
          </cell>
        </row>
        <row r="5033">
          <cell r="L5033">
            <v>514500</v>
          </cell>
        </row>
        <row r="5034">
          <cell r="L5034">
            <v>0</v>
          </cell>
        </row>
        <row r="5035">
          <cell r="L5035">
            <v>291837</v>
          </cell>
        </row>
        <row r="5036">
          <cell r="L5036">
            <v>0</v>
          </cell>
        </row>
        <row r="5037">
          <cell r="L5037">
            <v>2350000</v>
          </cell>
        </row>
        <row r="5038">
          <cell r="L5038">
            <v>0</v>
          </cell>
        </row>
        <row r="5039">
          <cell r="L5039">
            <v>44000</v>
          </cell>
        </row>
        <row r="5040">
          <cell r="L5040">
            <v>0</v>
          </cell>
        </row>
        <row r="5041">
          <cell r="L5041">
            <v>235000</v>
          </cell>
        </row>
        <row r="5042">
          <cell r="L5042">
            <v>0</v>
          </cell>
        </row>
        <row r="5043">
          <cell r="L5043">
            <v>1560000</v>
          </cell>
        </row>
        <row r="5044">
          <cell r="L5044">
            <v>0</v>
          </cell>
        </row>
        <row r="5045">
          <cell r="L5045">
            <v>156000</v>
          </cell>
        </row>
        <row r="5046">
          <cell r="L5046">
            <v>0</v>
          </cell>
        </row>
        <row r="5047">
          <cell r="L5047">
            <v>1545454</v>
          </cell>
        </row>
        <row r="5048">
          <cell r="L5048">
            <v>0</v>
          </cell>
        </row>
        <row r="5049">
          <cell r="L5049">
            <v>154546</v>
          </cell>
        </row>
        <row r="5050">
          <cell r="L5050">
            <v>0</v>
          </cell>
        </row>
        <row r="5051">
          <cell r="L5051">
            <v>48226638</v>
          </cell>
        </row>
        <row r="5052">
          <cell r="L5052">
            <v>0</v>
          </cell>
        </row>
        <row r="5053">
          <cell r="L5053">
            <v>24113</v>
          </cell>
        </row>
        <row r="5054">
          <cell r="L5054">
            <v>0</v>
          </cell>
        </row>
        <row r="5055">
          <cell r="L5055">
            <v>2411</v>
          </cell>
        </row>
        <row r="5056">
          <cell r="L5056">
            <v>0</v>
          </cell>
        </row>
        <row r="5057">
          <cell r="L5057">
            <v>30009792</v>
          </cell>
        </row>
        <row r="5058">
          <cell r="L5058">
            <v>0</v>
          </cell>
        </row>
        <row r="5059">
          <cell r="L5059">
            <v>193612727</v>
          </cell>
        </row>
        <row r="5060">
          <cell r="L5060">
            <v>0</v>
          </cell>
        </row>
        <row r="5061">
          <cell r="L5061">
            <v>10000</v>
          </cell>
        </row>
        <row r="5062">
          <cell r="L5062">
            <v>0</v>
          </cell>
        </row>
        <row r="5063">
          <cell r="L5063">
            <v>1000</v>
          </cell>
        </row>
        <row r="5064">
          <cell r="L5064">
            <v>0</v>
          </cell>
        </row>
        <row r="5065">
          <cell r="L5065">
            <v>29353000</v>
          </cell>
        </row>
        <row r="5066">
          <cell r="L5066">
            <v>0</v>
          </cell>
        </row>
        <row r="5067">
          <cell r="L5067">
            <v>44000</v>
          </cell>
        </row>
        <row r="5068">
          <cell r="L5068">
            <v>0</v>
          </cell>
        </row>
        <row r="5069">
          <cell r="L5069">
            <v>4400</v>
          </cell>
        </row>
        <row r="5070">
          <cell r="L5070">
            <v>0</v>
          </cell>
        </row>
        <row r="5071">
          <cell r="L5071">
            <v>8330000</v>
          </cell>
        </row>
        <row r="5072">
          <cell r="L5072">
            <v>0</v>
          </cell>
        </row>
        <row r="5073">
          <cell r="L5073">
            <v>4550000</v>
          </cell>
        </row>
        <row r="5074">
          <cell r="L5074">
            <v>0</v>
          </cell>
        </row>
        <row r="5075">
          <cell r="L5075">
            <v>833000</v>
          </cell>
        </row>
        <row r="5076">
          <cell r="L5076">
            <v>0</v>
          </cell>
        </row>
        <row r="5077">
          <cell r="L5077">
            <v>23360000</v>
          </cell>
        </row>
        <row r="5078">
          <cell r="L5078">
            <v>0</v>
          </cell>
        </row>
        <row r="5079">
          <cell r="L5079">
            <v>10530000</v>
          </cell>
        </row>
        <row r="5080">
          <cell r="L5080">
            <v>0</v>
          </cell>
        </row>
        <row r="5081">
          <cell r="L5081">
            <v>30453</v>
          </cell>
        </row>
        <row r="5082">
          <cell r="L5082">
            <v>0</v>
          </cell>
        </row>
        <row r="5083">
          <cell r="L5083">
            <v>144787</v>
          </cell>
        </row>
        <row r="5084">
          <cell r="L5084">
            <v>0</v>
          </cell>
        </row>
        <row r="5085">
          <cell r="L5085">
            <v>550000</v>
          </cell>
        </row>
        <row r="5086">
          <cell r="L5086">
            <v>0</v>
          </cell>
        </row>
        <row r="5087">
          <cell r="L5087">
            <v>479003</v>
          </cell>
        </row>
        <row r="5088">
          <cell r="L5088">
            <v>0</v>
          </cell>
        </row>
        <row r="5089">
          <cell r="L5089">
            <v>51591</v>
          </cell>
        </row>
        <row r="5090">
          <cell r="L5090">
            <v>0</v>
          </cell>
        </row>
        <row r="5091">
          <cell r="L5091">
            <v>3045</v>
          </cell>
        </row>
        <row r="5092">
          <cell r="L5092">
            <v>0</v>
          </cell>
        </row>
        <row r="5093">
          <cell r="L5093">
            <v>14479</v>
          </cell>
        </row>
        <row r="5094">
          <cell r="L5094">
            <v>0</v>
          </cell>
        </row>
        <row r="5095">
          <cell r="L5095">
            <v>55000</v>
          </cell>
        </row>
        <row r="5096">
          <cell r="L5096">
            <v>0</v>
          </cell>
        </row>
        <row r="5097">
          <cell r="L5097">
            <v>47900</v>
          </cell>
        </row>
        <row r="5098">
          <cell r="L5098">
            <v>0</v>
          </cell>
        </row>
        <row r="5099">
          <cell r="L5099">
            <v>5159</v>
          </cell>
        </row>
        <row r="5100">
          <cell r="L5100">
            <v>0</v>
          </cell>
        </row>
        <row r="5101">
          <cell r="L5101">
            <v>457909</v>
          </cell>
        </row>
        <row r="5102">
          <cell r="L5102">
            <v>0</v>
          </cell>
        </row>
        <row r="5103">
          <cell r="L5103">
            <v>280000</v>
          </cell>
        </row>
        <row r="5104">
          <cell r="L5104">
            <v>0</v>
          </cell>
        </row>
        <row r="5105">
          <cell r="L5105">
            <v>40000</v>
          </cell>
        </row>
        <row r="5106">
          <cell r="L5106">
            <v>0</v>
          </cell>
        </row>
        <row r="5107">
          <cell r="L5107">
            <v>915818</v>
          </cell>
        </row>
        <row r="5108">
          <cell r="L5108">
            <v>0</v>
          </cell>
        </row>
        <row r="5109">
          <cell r="L5109">
            <v>45791</v>
          </cell>
        </row>
        <row r="5110">
          <cell r="L5110">
            <v>0</v>
          </cell>
        </row>
        <row r="5111">
          <cell r="L5111">
            <v>91582</v>
          </cell>
        </row>
        <row r="5112">
          <cell r="L5112">
            <v>0</v>
          </cell>
        </row>
        <row r="5113">
          <cell r="L5113">
            <v>71297182</v>
          </cell>
        </row>
        <row r="5114">
          <cell r="L5114">
            <v>0</v>
          </cell>
        </row>
        <row r="5115">
          <cell r="L5115">
            <v>35649</v>
          </cell>
        </row>
        <row r="5116">
          <cell r="L5116">
            <v>0</v>
          </cell>
        </row>
        <row r="5117">
          <cell r="L5117">
            <v>3565</v>
          </cell>
        </row>
        <row r="5118">
          <cell r="L5118">
            <v>0</v>
          </cell>
        </row>
        <row r="5119">
          <cell r="L5119">
            <v>1037901249</v>
          </cell>
        </row>
        <row r="5120">
          <cell r="L5120">
            <v>0</v>
          </cell>
        </row>
        <row r="5121">
          <cell r="L5121">
            <v>103790125</v>
          </cell>
        </row>
        <row r="5122">
          <cell r="L5122">
            <v>0</v>
          </cell>
        </row>
        <row r="5123">
          <cell r="L5123">
            <v>18818250</v>
          </cell>
        </row>
        <row r="5124">
          <cell r="L5124">
            <v>0</v>
          </cell>
        </row>
        <row r="5125">
          <cell r="L5125">
            <v>10000</v>
          </cell>
        </row>
        <row r="5126">
          <cell r="L5126">
            <v>0</v>
          </cell>
        </row>
        <row r="5127">
          <cell r="L5127">
            <v>1000</v>
          </cell>
        </row>
        <row r="5128">
          <cell r="L5128">
            <v>0</v>
          </cell>
        </row>
        <row r="5129">
          <cell r="L5129">
            <v>5659500</v>
          </cell>
        </row>
        <row r="5130">
          <cell r="L5130">
            <v>0</v>
          </cell>
        </row>
        <row r="5131">
          <cell r="L5131">
            <v>10000</v>
          </cell>
        </row>
        <row r="5132">
          <cell r="L5132">
            <v>0</v>
          </cell>
        </row>
        <row r="5133">
          <cell r="L5133">
            <v>1000</v>
          </cell>
        </row>
        <row r="5134">
          <cell r="L5134">
            <v>0</v>
          </cell>
        </row>
        <row r="5135">
          <cell r="L5135">
            <v>1000000</v>
          </cell>
        </row>
        <row r="5136">
          <cell r="L5136">
            <v>0</v>
          </cell>
        </row>
        <row r="5137">
          <cell r="L5137">
            <v>10000</v>
          </cell>
        </row>
        <row r="5138">
          <cell r="L5138">
            <v>0</v>
          </cell>
        </row>
        <row r="5139">
          <cell r="L5139">
            <v>1000</v>
          </cell>
        </row>
        <row r="5140">
          <cell r="L5140">
            <v>0</v>
          </cell>
        </row>
        <row r="5141">
          <cell r="L5141">
            <v>7200000</v>
          </cell>
        </row>
        <row r="5142">
          <cell r="L5142">
            <v>0</v>
          </cell>
        </row>
        <row r="5143">
          <cell r="L5143">
            <v>720000</v>
          </cell>
        </row>
        <row r="5144">
          <cell r="L5144">
            <v>0</v>
          </cell>
        </row>
        <row r="5145">
          <cell r="L5145">
            <v>7859234</v>
          </cell>
        </row>
        <row r="5146">
          <cell r="L5146">
            <v>0</v>
          </cell>
        </row>
        <row r="5147">
          <cell r="L5147">
            <v>9163000</v>
          </cell>
        </row>
        <row r="5148">
          <cell r="L5148">
            <v>0</v>
          </cell>
        </row>
        <row r="5149">
          <cell r="L5149">
            <v>131121200</v>
          </cell>
        </row>
        <row r="5150">
          <cell r="L5150">
            <v>0</v>
          </cell>
        </row>
        <row r="5151">
          <cell r="L5151">
            <v>915818</v>
          </cell>
        </row>
        <row r="5152">
          <cell r="L5152">
            <v>0</v>
          </cell>
        </row>
        <row r="5153">
          <cell r="L5153">
            <v>851308</v>
          </cell>
        </row>
        <row r="5154">
          <cell r="L5154">
            <v>0</v>
          </cell>
        </row>
        <row r="5155">
          <cell r="L5155">
            <v>91582</v>
          </cell>
        </row>
        <row r="5156">
          <cell r="L5156">
            <v>0</v>
          </cell>
        </row>
        <row r="5157">
          <cell r="L5157">
            <v>85131</v>
          </cell>
        </row>
        <row r="5158">
          <cell r="L5158">
            <v>0</v>
          </cell>
        </row>
        <row r="5159">
          <cell r="L5159">
            <v>990000</v>
          </cell>
        </row>
        <row r="5160">
          <cell r="L5160">
            <v>0</v>
          </cell>
        </row>
        <row r="5161">
          <cell r="L5161">
            <v>145454</v>
          </cell>
        </row>
        <row r="5162">
          <cell r="L5162">
            <v>0</v>
          </cell>
        </row>
        <row r="5163">
          <cell r="L5163">
            <v>100239</v>
          </cell>
        </row>
        <row r="5164">
          <cell r="L5164">
            <v>0</v>
          </cell>
        </row>
        <row r="5165">
          <cell r="L5165">
            <v>204531</v>
          </cell>
        </row>
        <row r="5166">
          <cell r="L5166">
            <v>0</v>
          </cell>
        </row>
        <row r="5167">
          <cell r="L5167">
            <v>300000</v>
          </cell>
        </row>
        <row r="5168">
          <cell r="L5168">
            <v>0</v>
          </cell>
        </row>
        <row r="5169">
          <cell r="L5169">
            <v>14546</v>
          </cell>
        </row>
        <row r="5170">
          <cell r="L5170">
            <v>0</v>
          </cell>
        </row>
        <row r="5171">
          <cell r="L5171">
            <v>10024</v>
          </cell>
        </row>
        <row r="5172">
          <cell r="L5172">
            <v>0</v>
          </cell>
        </row>
        <row r="5173">
          <cell r="L5173">
            <v>20453</v>
          </cell>
        </row>
        <row r="5174">
          <cell r="L5174">
            <v>0</v>
          </cell>
        </row>
        <row r="5175">
          <cell r="L5175">
            <v>30000</v>
          </cell>
        </row>
        <row r="5176">
          <cell r="L5176">
            <v>0</v>
          </cell>
        </row>
        <row r="5177">
          <cell r="L5177">
            <v>207925478</v>
          </cell>
        </row>
        <row r="5178">
          <cell r="L5178">
            <v>0</v>
          </cell>
        </row>
        <row r="5179">
          <cell r="L5179">
            <v>10000</v>
          </cell>
        </row>
        <row r="5180">
          <cell r="L5180">
            <v>0</v>
          </cell>
        </row>
        <row r="5181">
          <cell r="L5181">
            <v>1000</v>
          </cell>
        </row>
        <row r="5182">
          <cell r="L5182">
            <v>0</v>
          </cell>
        </row>
        <row r="5183">
          <cell r="L5183">
            <v>17806635</v>
          </cell>
        </row>
        <row r="5184">
          <cell r="L5184">
            <v>0</v>
          </cell>
        </row>
        <row r="5185">
          <cell r="L5185">
            <v>10000</v>
          </cell>
        </row>
        <row r="5186">
          <cell r="L5186">
            <v>0</v>
          </cell>
        </row>
        <row r="5187">
          <cell r="L5187">
            <v>1000</v>
          </cell>
        </row>
        <row r="5188">
          <cell r="L5188">
            <v>0</v>
          </cell>
        </row>
        <row r="5189">
          <cell r="L5189">
            <v>194671</v>
          </cell>
        </row>
        <row r="5190">
          <cell r="L5190">
            <v>0</v>
          </cell>
        </row>
        <row r="5191">
          <cell r="L5191">
            <v>7250000</v>
          </cell>
        </row>
        <row r="5192">
          <cell r="L5192">
            <v>0</v>
          </cell>
        </row>
        <row r="5193">
          <cell r="L5193">
            <v>150000000</v>
          </cell>
        </row>
        <row r="5194">
          <cell r="L5194">
            <v>0</v>
          </cell>
        </row>
        <row r="5195">
          <cell r="L5195">
            <v>663636</v>
          </cell>
        </row>
        <row r="5196">
          <cell r="L5196">
            <v>0</v>
          </cell>
        </row>
        <row r="5197">
          <cell r="L5197">
            <v>66364</v>
          </cell>
        </row>
        <row r="5198">
          <cell r="L5198">
            <v>0</v>
          </cell>
        </row>
        <row r="5199">
          <cell r="L5199">
            <v>2136364</v>
          </cell>
        </row>
        <row r="5200">
          <cell r="L5200">
            <v>0</v>
          </cell>
        </row>
        <row r="5201">
          <cell r="L5201">
            <v>213636</v>
          </cell>
        </row>
        <row r="5202">
          <cell r="L5202">
            <v>0</v>
          </cell>
        </row>
        <row r="5203">
          <cell r="L5203">
            <v>3103294124</v>
          </cell>
        </row>
        <row r="5204">
          <cell r="L5204">
            <v>0</v>
          </cell>
        </row>
        <row r="5205">
          <cell r="L5205">
            <v>310329412</v>
          </cell>
        </row>
        <row r="5206">
          <cell r="L5206">
            <v>0</v>
          </cell>
        </row>
        <row r="5207">
          <cell r="L5207">
            <v>3000000</v>
          </cell>
        </row>
        <row r="5208">
          <cell r="L5208">
            <v>0</v>
          </cell>
        </row>
        <row r="5209">
          <cell r="L5209">
            <v>650000</v>
          </cell>
        </row>
        <row r="5210">
          <cell r="L5210">
            <v>0</v>
          </cell>
        </row>
        <row r="5211">
          <cell r="L5211">
            <v>610000</v>
          </cell>
        </row>
        <row r="5212">
          <cell r="L5212">
            <v>0</v>
          </cell>
        </row>
        <row r="5213">
          <cell r="L5213">
            <v>240203889</v>
          </cell>
        </row>
        <row r="5214">
          <cell r="L5214">
            <v>0</v>
          </cell>
        </row>
        <row r="5215">
          <cell r="L5215">
            <v>240203889</v>
          </cell>
        </row>
        <row r="5216">
          <cell r="L5216">
            <v>0</v>
          </cell>
        </row>
        <row r="5217">
          <cell r="L5217">
            <v>192163111</v>
          </cell>
        </row>
        <row r="5218">
          <cell r="L5218">
            <v>0</v>
          </cell>
        </row>
        <row r="5219">
          <cell r="L5219">
            <v>240203889</v>
          </cell>
        </row>
        <row r="5220">
          <cell r="L5220">
            <v>0</v>
          </cell>
        </row>
        <row r="5221">
          <cell r="L5221">
            <v>40582440</v>
          </cell>
        </row>
        <row r="5222">
          <cell r="L5222">
            <v>0</v>
          </cell>
        </row>
        <row r="5223">
          <cell r="L5223">
            <v>4058244</v>
          </cell>
        </row>
        <row r="5224">
          <cell r="L5224">
            <v>0</v>
          </cell>
        </row>
        <row r="5225">
          <cell r="L5225">
            <v>3000</v>
          </cell>
        </row>
        <row r="5226">
          <cell r="L5226">
            <v>0</v>
          </cell>
        </row>
        <row r="5227">
          <cell r="L5227">
            <v>48541500</v>
          </cell>
        </row>
        <row r="5228">
          <cell r="L5228">
            <v>0</v>
          </cell>
        </row>
        <row r="5229">
          <cell r="L5229">
            <v>119888570</v>
          </cell>
        </row>
        <row r="5230">
          <cell r="L5230">
            <v>0</v>
          </cell>
        </row>
        <row r="5231">
          <cell r="L5231">
            <v>11988857</v>
          </cell>
        </row>
        <row r="5232">
          <cell r="L5232">
            <v>0</v>
          </cell>
        </row>
        <row r="5233">
          <cell r="L5233">
            <v>2380000</v>
          </cell>
        </row>
        <row r="5234">
          <cell r="L5234">
            <v>0</v>
          </cell>
        </row>
        <row r="5235">
          <cell r="L5235">
            <v>437850</v>
          </cell>
        </row>
        <row r="5236">
          <cell r="L5236">
            <v>0</v>
          </cell>
        </row>
        <row r="5237">
          <cell r="L5237">
            <v>43785</v>
          </cell>
        </row>
        <row r="5238">
          <cell r="L5238">
            <v>0</v>
          </cell>
        </row>
        <row r="5239">
          <cell r="L5239">
            <v>963637</v>
          </cell>
        </row>
        <row r="5240">
          <cell r="L5240">
            <v>0</v>
          </cell>
        </row>
        <row r="5241">
          <cell r="L5241">
            <v>150000</v>
          </cell>
        </row>
        <row r="5242">
          <cell r="L5242">
            <v>0</v>
          </cell>
        </row>
        <row r="5243">
          <cell r="L5243">
            <v>96363</v>
          </cell>
        </row>
        <row r="5244">
          <cell r="L5244">
            <v>0</v>
          </cell>
        </row>
        <row r="5245">
          <cell r="L5245">
            <v>104093</v>
          </cell>
        </row>
        <row r="5246">
          <cell r="L5246">
            <v>0</v>
          </cell>
        </row>
        <row r="5247">
          <cell r="L5247">
            <v>25439</v>
          </cell>
        </row>
        <row r="5248">
          <cell r="L5248">
            <v>0</v>
          </cell>
        </row>
        <row r="5249">
          <cell r="L5249">
            <v>1010499</v>
          </cell>
        </row>
        <row r="5250">
          <cell r="L5250">
            <v>0</v>
          </cell>
        </row>
        <row r="5251">
          <cell r="L5251">
            <v>80000000</v>
          </cell>
        </row>
        <row r="5252">
          <cell r="L5252">
            <v>0</v>
          </cell>
        </row>
        <row r="5253">
          <cell r="L5253">
            <v>670000</v>
          </cell>
        </row>
        <row r="5254">
          <cell r="L5254">
            <v>0</v>
          </cell>
        </row>
        <row r="5255">
          <cell r="L5255">
            <v>8137500</v>
          </cell>
        </row>
        <row r="5256">
          <cell r="L5256">
            <v>0</v>
          </cell>
        </row>
        <row r="5257">
          <cell r="L5257">
            <v>5600000</v>
          </cell>
        </row>
        <row r="5258">
          <cell r="L5258">
            <v>0</v>
          </cell>
        </row>
        <row r="5259">
          <cell r="L5259">
            <v>300000</v>
          </cell>
        </row>
        <row r="5260">
          <cell r="L5260">
            <v>0</v>
          </cell>
        </row>
        <row r="5261">
          <cell r="L5261">
            <v>17670837</v>
          </cell>
        </row>
        <row r="5262">
          <cell r="L5262">
            <v>0</v>
          </cell>
        </row>
        <row r="5263">
          <cell r="L5263">
            <v>10000</v>
          </cell>
        </row>
        <row r="5264">
          <cell r="L5264">
            <v>0</v>
          </cell>
        </row>
        <row r="5265">
          <cell r="L5265">
            <v>1000</v>
          </cell>
        </row>
        <row r="5266">
          <cell r="L5266">
            <v>0</v>
          </cell>
        </row>
        <row r="5267">
          <cell r="L5267">
            <v>194747</v>
          </cell>
        </row>
        <row r="5268">
          <cell r="L5268">
            <v>0</v>
          </cell>
        </row>
        <row r="5269">
          <cell r="L5269">
            <v>50000000</v>
          </cell>
        </row>
        <row r="5270">
          <cell r="L5270">
            <v>0</v>
          </cell>
        </row>
        <row r="5271">
          <cell r="L5271">
            <v>2194500</v>
          </cell>
        </row>
        <row r="5272">
          <cell r="L5272">
            <v>0</v>
          </cell>
        </row>
        <row r="5273">
          <cell r="L5273">
            <v>245000</v>
          </cell>
        </row>
        <row r="5274">
          <cell r="L5274">
            <v>0</v>
          </cell>
        </row>
        <row r="5275">
          <cell r="L5275">
            <v>126000</v>
          </cell>
        </row>
        <row r="5276">
          <cell r="L5276">
            <v>0</v>
          </cell>
        </row>
        <row r="5277">
          <cell r="L5277">
            <v>101983636</v>
          </cell>
        </row>
        <row r="5278">
          <cell r="L5278">
            <v>0</v>
          </cell>
        </row>
        <row r="5279">
          <cell r="L5279">
            <v>10198364</v>
          </cell>
        </row>
        <row r="5280">
          <cell r="L5280">
            <v>0</v>
          </cell>
        </row>
        <row r="5281">
          <cell r="L5281">
            <v>414003000</v>
          </cell>
        </row>
        <row r="5282">
          <cell r="L5282">
            <v>0</v>
          </cell>
        </row>
        <row r="5283">
          <cell r="L5283">
            <v>2000000000</v>
          </cell>
        </row>
        <row r="5284">
          <cell r="L5284">
            <v>0</v>
          </cell>
        </row>
        <row r="5285">
          <cell r="L5285">
            <v>7621400</v>
          </cell>
        </row>
        <row r="5286">
          <cell r="L5286">
            <v>0</v>
          </cell>
        </row>
        <row r="5287">
          <cell r="L5287">
            <v>762140</v>
          </cell>
        </row>
        <row r="5288">
          <cell r="L5288">
            <v>0</v>
          </cell>
        </row>
        <row r="5289">
          <cell r="L5289">
            <v>1081567</v>
          </cell>
        </row>
        <row r="5290">
          <cell r="L5290">
            <v>0</v>
          </cell>
        </row>
        <row r="5291">
          <cell r="L5291">
            <v>3965000</v>
          </cell>
        </row>
        <row r="5292">
          <cell r="L5292">
            <v>0</v>
          </cell>
        </row>
        <row r="5293">
          <cell r="L5293">
            <v>2815</v>
          </cell>
        </row>
        <row r="5294">
          <cell r="L5294">
            <v>0</v>
          </cell>
        </row>
        <row r="5295">
          <cell r="L5295">
            <v>2453</v>
          </cell>
        </row>
        <row r="5296">
          <cell r="L5296">
            <v>0</v>
          </cell>
        </row>
        <row r="5297">
          <cell r="L5297">
            <v>204543075</v>
          </cell>
        </row>
        <row r="5298">
          <cell r="L5298">
            <v>0</v>
          </cell>
        </row>
        <row r="5299">
          <cell r="L5299">
            <v>542500</v>
          </cell>
        </row>
        <row r="5300">
          <cell r="L5300">
            <v>0</v>
          </cell>
        </row>
        <row r="5301">
          <cell r="L5301">
            <v>2116667</v>
          </cell>
        </row>
        <row r="5302">
          <cell r="L5302">
            <v>0</v>
          </cell>
        </row>
        <row r="5303">
          <cell r="L5303">
            <v>114224303</v>
          </cell>
        </row>
        <row r="5304">
          <cell r="L5304">
            <v>0</v>
          </cell>
        </row>
        <row r="5305">
          <cell r="L5305">
            <v>686000</v>
          </cell>
        </row>
        <row r="5306">
          <cell r="L5306">
            <v>0</v>
          </cell>
        </row>
        <row r="5307">
          <cell r="L5307">
            <v>1067550</v>
          </cell>
        </row>
        <row r="5308">
          <cell r="L5308">
            <v>0</v>
          </cell>
        </row>
        <row r="5309">
          <cell r="L5309">
            <v>416667</v>
          </cell>
        </row>
        <row r="5310">
          <cell r="L5310">
            <v>0</v>
          </cell>
        </row>
        <row r="5311">
          <cell r="L5311">
            <v>2794020</v>
          </cell>
        </row>
        <row r="5312">
          <cell r="L5312">
            <v>0</v>
          </cell>
        </row>
        <row r="5313">
          <cell r="L5313">
            <v>770075</v>
          </cell>
        </row>
        <row r="5314">
          <cell r="L5314">
            <v>0</v>
          </cell>
        </row>
        <row r="5315">
          <cell r="L5315">
            <v>1240063</v>
          </cell>
        </row>
        <row r="5316">
          <cell r="L5316">
            <v>0</v>
          </cell>
        </row>
        <row r="5317">
          <cell r="L5317">
            <v>250000</v>
          </cell>
        </row>
        <row r="5318">
          <cell r="L5318">
            <v>0</v>
          </cell>
        </row>
        <row r="5319">
          <cell r="L5319">
            <v>1445455</v>
          </cell>
        </row>
        <row r="5320">
          <cell r="L5320">
            <v>0</v>
          </cell>
        </row>
        <row r="5321">
          <cell r="L5321">
            <v>2107172</v>
          </cell>
        </row>
        <row r="5322">
          <cell r="L5322">
            <v>0</v>
          </cell>
        </row>
        <row r="5323">
          <cell r="L5323">
            <v>43412</v>
          </cell>
        </row>
        <row r="5324">
          <cell r="L5324">
            <v>0</v>
          </cell>
        </row>
        <row r="5325">
          <cell r="L5325">
            <v>491450</v>
          </cell>
        </row>
        <row r="5326">
          <cell r="L5326">
            <v>0</v>
          </cell>
        </row>
        <row r="5327">
          <cell r="L5327">
            <v>72044379</v>
          </cell>
        </row>
        <row r="5328">
          <cell r="L5328">
            <v>0</v>
          </cell>
        </row>
        <row r="5329">
          <cell r="L5329">
            <v>997058</v>
          </cell>
        </row>
        <row r="5330">
          <cell r="L5330">
            <v>0</v>
          </cell>
        </row>
        <row r="5331">
          <cell r="L5331">
            <v>57500</v>
          </cell>
        </row>
        <row r="5332">
          <cell r="L5332">
            <v>0</v>
          </cell>
        </row>
        <row r="5333">
          <cell r="L5333">
            <v>847841</v>
          </cell>
        </row>
        <row r="5334">
          <cell r="L5334">
            <v>0</v>
          </cell>
        </row>
        <row r="5335">
          <cell r="L5335">
            <v>12010508</v>
          </cell>
        </row>
        <row r="5336">
          <cell r="L5336">
            <v>0</v>
          </cell>
        </row>
        <row r="5337">
          <cell r="L5337">
            <v>8821488</v>
          </cell>
        </row>
        <row r="5338">
          <cell r="L5338">
            <v>0</v>
          </cell>
        </row>
        <row r="5339">
          <cell r="L5339">
            <v>13197925</v>
          </cell>
        </row>
        <row r="5340">
          <cell r="L5340">
            <v>0</v>
          </cell>
        </row>
        <row r="5341">
          <cell r="L5341">
            <v>2525533</v>
          </cell>
        </row>
        <row r="5342">
          <cell r="L5342">
            <v>0</v>
          </cell>
        </row>
        <row r="5343">
          <cell r="L5343">
            <v>2911890</v>
          </cell>
        </row>
        <row r="5344">
          <cell r="L5344">
            <v>0</v>
          </cell>
        </row>
        <row r="5345">
          <cell r="L5345">
            <v>6583840</v>
          </cell>
        </row>
        <row r="5346">
          <cell r="L5346">
            <v>0</v>
          </cell>
        </row>
        <row r="5347">
          <cell r="L5347">
            <v>1173376</v>
          </cell>
        </row>
        <row r="5348">
          <cell r="L5348">
            <v>0</v>
          </cell>
        </row>
        <row r="5349">
          <cell r="L5349">
            <v>180555</v>
          </cell>
        </row>
        <row r="5350">
          <cell r="L5350">
            <v>0</v>
          </cell>
        </row>
        <row r="5351">
          <cell r="L5351">
            <v>2606060</v>
          </cell>
        </row>
        <row r="5352">
          <cell r="L5352">
            <v>0</v>
          </cell>
        </row>
        <row r="5353">
          <cell r="L5353">
            <v>8333333</v>
          </cell>
        </row>
        <row r="5354">
          <cell r="L5354">
            <v>0</v>
          </cell>
        </row>
        <row r="5355">
          <cell r="L5355">
            <v>6030307</v>
          </cell>
        </row>
        <row r="5356">
          <cell r="L5356">
            <v>0</v>
          </cell>
        </row>
        <row r="5357">
          <cell r="L5357">
            <v>14507323</v>
          </cell>
        </row>
        <row r="5358">
          <cell r="L5358">
            <v>0</v>
          </cell>
        </row>
        <row r="5359">
          <cell r="L5359">
            <v>8614462</v>
          </cell>
        </row>
        <row r="5360">
          <cell r="L5360">
            <v>0</v>
          </cell>
        </row>
        <row r="5361">
          <cell r="L5361">
            <v>485697</v>
          </cell>
        </row>
        <row r="5362">
          <cell r="L5362">
            <v>0</v>
          </cell>
        </row>
        <row r="5363">
          <cell r="L5363">
            <v>8098222</v>
          </cell>
        </row>
        <row r="5364">
          <cell r="L5364">
            <v>0</v>
          </cell>
        </row>
        <row r="5365">
          <cell r="L5365">
            <v>28733432</v>
          </cell>
        </row>
        <row r="5366">
          <cell r="L5366">
            <v>0</v>
          </cell>
        </row>
        <row r="5367">
          <cell r="L5367">
            <v>2102446</v>
          </cell>
        </row>
        <row r="5368">
          <cell r="L5368">
            <v>0</v>
          </cell>
        </row>
        <row r="5369">
          <cell r="L5369">
            <v>37844033</v>
          </cell>
        </row>
        <row r="5370">
          <cell r="L5370">
            <v>0</v>
          </cell>
        </row>
        <row r="5371">
          <cell r="L5371">
            <v>1401631</v>
          </cell>
        </row>
        <row r="5372">
          <cell r="L5372">
            <v>0</v>
          </cell>
        </row>
        <row r="5373">
          <cell r="L5373">
            <v>3559116</v>
          </cell>
        </row>
        <row r="5374">
          <cell r="L5374">
            <v>0</v>
          </cell>
        </row>
        <row r="5375">
          <cell r="L5375">
            <v>260423</v>
          </cell>
        </row>
        <row r="5376">
          <cell r="L5376">
            <v>0</v>
          </cell>
        </row>
        <row r="5377">
          <cell r="L5377">
            <v>4687616</v>
          </cell>
        </row>
        <row r="5378">
          <cell r="L5378">
            <v>0</v>
          </cell>
        </row>
        <row r="5379">
          <cell r="L5379">
            <v>173615</v>
          </cell>
        </row>
        <row r="5380">
          <cell r="L5380">
            <v>0</v>
          </cell>
        </row>
        <row r="5381">
          <cell r="L5381">
            <v>69715924</v>
          </cell>
        </row>
        <row r="5382">
          <cell r="L5382">
            <v>0</v>
          </cell>
        </row>
        <row r="5383">
          <cell r="L5383">
            <v>592637</v>
          </cell>
        </row>
        <row r="5384">
          <cell r="L5384">
            <v>0</v>
          </cell>
        </row>
        <row r="5385">
          <cell r="L5385">
            <v>43364</v>
          </cell>
        </row>
        <row r="5386">
          <cell r="L5386">
            <v>0</v>
          </cell>
        </row>
        <row r="5387">
          <cell r="L5387">
            <v>780546</v>
          </cell>
        </row>
        <row r="5388">
          <cell r="L5388">
            <v>0</v>
          </cell>
        </row>
        <row r="5389">
          <cell r="L5389">
            <v>28908</v>
          </cell>
        </row>
        <row r="5390">
          <cell r="L5390">
            <v>0</v>
          </cell>
        </row>
        <row r="5391">
          <cell r="L5391">
            <v>1081567</v>
          </cell>
        </row>
        <row r="5392">
          <cell r="L5392">
            <v>0</v>
          </cell>
        </row>
        <row r="5393">
          <cell r="L5393">
            <v>2620753</v>
          </cell>
        </row>
        <row r="5394">
          <cell r="L5394">
            <v>0</v>
          </cell>
        </row>
        <row r="5395">
          <cell r="L5395">
            <v>10926650</v>
          </cell>
        </row>
        <row r="5396">
          <cell r="L5396">
            <v>0</v>
          </cell>
        </row>
        <row r="5397">
          <cell r="L5397">
            <v>2341425</v>
          </cell>
        </row>
        <row r="5398">
          <cell r="L5398">
            <v>0</v>
          </cell>
        </row>
        <row r="5399">
          <cell r="L5399">
            <v>1560950</v>
          </cell>
        </row>
        <row r="5400">
          <cell r="L5400">
            <v>0</v>
          </cell>
        </row>
        <row r="5401">
          <cell r="L5401">
            <v>25000000</v>
          </cell>
        </row>
        <row r="5402">
          <cell r="L5402">
            <v>0</v>
          </cell>
        </row>
        <row r="5403">
          <cell r="L5403">
            <v>1000000</v>
          </cell>
        </row>
        <row r="5404">
          <cell r="L5404">
            <v>0</v>
          </cell>
        </row>
        <row r="5405">
          <cell r="L5405">
            <v>300000</v>
          </cell>
        </row>
        <row r="5406">
          <cell r="L5406">
            <v>0</v>
          </cell>
        </row>
        <row r="5407">
          <cell r="L5407">
            <v>2000000</v>
          </cell>
        </row>
        <row r="5408">
          <cell r="L5408">
            <v>0</v>
          </cell>
        </row>
        <row r="5409">
          <cell r="L5409">
            <v>2000000</v>
          </cell>
        </row>
        <row r="5410">
          <cell r="L5410">
            <v>0</v>
          </cell>
        </row>
        <row r="5411">
          <cell r="L5411">
            <v>2000000</v>
          </cell>
        </row>
        <row r="5412">
          <cell r="L5412">
            <v>0</v>
          </cell>
        </row>
        <row r="5413">
          <cell r="L5413">
            <v>2000000</v>
          </cell>
        </row>
        <row r="5414">
          <cell r="L5414">
            <v>0</v>
          </cell>
        </row>
        <row r="5415">
          <cell r="L5415">
            <v>465320000</v>
          </cell>
        </row>
        <row r="5416">
          <cell r="L5416">
            <v>0</v>
          </cell>
        </row>
        <row r="5417">
          <cell r="L5417">
            <v>70081542</v>
          </cell>
        </row>
        <row r="5418">
          <cell r="L5418">
            <v>0</v>
          </cell>
        </row>
        <row r="5419">
          <cell r="L5419">
            <v>78024592</v>
          </cell>
        </row>
        <row r="5420">
          <cell r="L5420">
            <v>0</v>
          </cell>
        </row>
        <row r="5421">
          <cell r="L5421">
            <v>107265000</v>
          </cell>
        </row>
        <row r="5422">
          <cell r="L5422">
            <v>0</v>
          </cell>
        </row>
        <row r="5423">
          <cell r="L5423">
            <v>7027290</v>
          </cell>
        </row>
        <row r="5424">
          <cell r="L5424">
            <v>0</v>
          </cell>
        </row>
        <row r="5425">
          <cell r="L5425">
            <v>3962700</v>
          </cell>
        </row>
        <row r="5426">
          <cell r="L5426">
            <v>0</v>
          </cell>
        </row>
        <row r="5427">
          <cell r="L5427">
            <v>11126160</v>
          </cell>
        </row>
        <row r="5428">
          <cell r="L5428">
            <v>0</v>
          </cell>
        </row>
        <row r="5429">
          <cell r="L5429">
            <v>1240110</v>
          </cell>
        </row>
        <row r="5430">
          <cell r="L5430">
            <v>0</v>
          </cell>
        </row>
        <row r="5431">
          <cell r="L5431">
            <v>699300</v>
          </cell>
        </row>
        <row r="5432">
          <cell r="L5432">
            <v>0</v>
          </cell>
        </row>
        <row r="5433">
          <cell r="L5433">
            <v>1963440</v>
          </cell>
        </row>
        <row r="5434">
          <cell r="L5434">
            <v>0</v>
          </cell>
        </row>
        <row r="5435">
          <cell r="L5435">
            <v>413370</v>
          </cell>
        </row>
        <row r="5436">
          <cell r="L5436">
            <v>0</v>
          </cell>
        </row>
        <row r="5437">
          <cell r="L5437">
            <v>233100</v>
          </cell>
        </row>
        <row r="5438">
          <cell r="L5438">
            <v>0</v>
          </cell>
        </row>
        <row r="5439">
          <cell r="L5439">
            <v>654480</v>
          </cell>
        </row>
        <row r="5440">
          <cell r="L5440">
            <v>0</v>
          </cell>
        </row>
        <row r="5441">
          <cell r="L5441">
            <v>3120000</v>
          </cell>
        </row>
        <row r="5442">
          <cell r="L5442">
            <v>0</v>
          </cell>
        </row>
        <row r="5443">
          <cell r="L5443">
            <v>585000</v>
          </cell>
        </row>
        <row r="5444">
          <cell r="L5444">
            <v>0</v>
          </cell>
        </row>
        <row r="5445">
          <cell r="L5445">
            <v>260000</v>
          </cell>
        </row>
        <row r="5446">
          <cell r="L5446">
            <v>0</v>
          </cell>
        </row>
        <row r="5447">
          <cell r="L5447">
            <v>5613314348</v>
          </cell>
        </row>
        <row r="5448">
          <cell r="L5448">
            <v>0</v>
          </cell>
        </row>
        <row r="5449">
          <cell r="L5449">
            <v>561331435</v>
          </cell>
        </row>
        <row r="5450">
          <cell r="L5450">
            <v>0</v>
          </cell>
        </row>
        <row r="5451">
          <cell r="L5451">
            <v>3280982673</v>
          </cell>
        </row>
        <row r="5452">
          <cell r="L5452">
            <v>0</v>
          </cell>
        </row>
        <row r="5453">
          <cell r="L5453">
            <v>328098267</v>
          </cell>
        </row>
        <row r="5454">
          <cell r="L5454">
            <v>0</v>
          </cell>
        </row>
        <row r="5455">
          <cell r="L5455">
            <v>3528708327</v>
          </cell>
        </row>
        <row r="5456">
          <cell r="L5456">
            <v>0</v>
          </cell>
        </row>
        <row r="5457">
          <cell r="L5457">
            <v>352870833</v>
          </cell>
        </row>
        <row r="5458">
          <cell r="L5458">
            <v>0</v>
          </cell>
        </row>
        <row r="5459">
          <cell r="L5459">
            <v>5227380413</v>
          </cell>
        </row>
        <row r="5460">
          <cell r="L5460">
            <v>0</v>
          </cell>
        </row>
        <row r="5461">
          <cell r="L5461">
            <v>3125079632</v>
          </cell>
        </row>
        <row r="5462">
          <cell r="L5462">
            <v>0</v>
          </cell>
        </row>
        <row r="5463">
          <cell r="L5463">
            <v>88180222</v>
          </cell>
        </row>
        <row r="5464">
          <cell r="L5464">
            <v>0</v>
          </cell>
        </row>
        <row r="5465">
          <cell r="L5465">
            <v>198741864</v>
          </cell>
        </row>
        <row r="5466">
          <cell r="L5466">
            <v>0</v>
          </cell>
        </row>
        <row r="5467">
          <cell r="L5467">
            <v>19874186</v>
          </cell>
        </row>
        <row r="5468">
          <cell r="L5468">
            <v>0</v>
          </cell>
        </row>
        <row r="5469">
          <cell r="L5469">
            <v>737682371</v>
          </cell>
        </row>
        <row r="5470">
          <cell r="L5470">
            <v>0</v>
          </cell>
        </row>
        <row r="5471">
          <cell r="L5471">
            <v>73768237</v>
          </cell>
        </row>
        <row r="5472">
          <cell r="L5472">
            <v>0</v>
          </cell>
        </row>
        <row r="5473">
          <cell r="L5473">
            <v>272242989</v>
          </cell>
        </row>
        <row r="5474">
          <cell r="L5474">
            <v>0</v>
          </cell>
        </row>
        <row r="5475">
          <cell r="L5475">
            <v>27224299</v>
          </cell>
        </row>
        <row r="5476">
          <cell r="L5476">
            <v>0</v>
          </cell>
        </row>
        <row r="5477">
          <cell r="L5477">
            <v>225737600</v>
          </cell>
        </row>
        <row r="5478">
          <cell r="L5478">
            <v>0</v>
          </cell>
        </row>
        <row r="5479">
          <cell r="L5479">
            <v>45000000</v>
          </cell>
        </row>
        <row r="5480">
          <cell r="L5480">
            <v>0</v>
          </cell>
        </row>
        <row r="5481">
          <cell r="L5481">
            <v>131292352</v>
          </cell>
        </row>
        <row r="5482">
          <cell r="L5482">
            <v>0</v>
          </cell>
        </row>
        <row r="5483">
          <cell r="L5483">
            <v>7481091204</v>
          </cell>
        </row>
        <row r="5484">
          <cell r="L5484">
            <v>0</v>
          </cell>
        </row>
        <row r="5485">
          <cell r="L5485">
            <v>748109120</v>
          </cell>
        </row>
        <row r="5486">
          <cell r="L5486">
            <v>0</v>
          </cell>
        </row>
        <row r="5487">
          <cell r="L5487">
            <v>3611453455</v>
          </cell>
        </row>
        <row r="5488">
          <cell r="L5488">
            <v>0</v>
          </cell>
        </row>
        <row r="5489">
          <cell r="L5489">
            <v>361145345</v>
          </cell>
        </row>
        <row r="5490">
          <cell r="L5490">
            <v>0</v>
          </cell>
        </row>
        <row r="5491">
          <cell r="L5491">
            <v>1131167000</v>
          </cell>
        </row>
        <row r="5492">
          <cell r="L5492">
            <v>0</v>
          </cell>
        </row>
        <row r="5493">
          <cell r="L5493">
            <v>113116700</v>
          </cell>
        </row>
        <row r="5494">
          <cell r="L5494">
            <v>0</v>
          </cell>
        </row>
        <row r="5495">
          <cell r="L5495">
            <v>595043143</v>
          </cell>
        </row>
        <row r="5496">
          <cell r="L5496">
            <v>0</v>
          </cell>
        </row>
        <row r="5497">
          <cell r="L5497">
            <v>267372000</v>
          </cell>
        </row>
        <row r="5498">
          <cell r="L5498">
            <v>0</v>
          </cell>
        </row>
        <row r="5499">
          <cell r="L5499">
            <v>237363000</v>
          </cell>
        </row>
        <row r="5500">
          <cell r="L5500">
            <v>0</v>
          </cell>
        </row>
        <row r="5501">
          <cell r="L5501">
            <v>14800000</v>
          </cell>
        </row>
        <row r="5502">
          <cell r="L5502">
            <v>0</v>
          </cell>
        </row>
        <row r="5503">
          <cell r="L5503">
            <v>826196983</v>
          </cell>
        </row>
        <row r="5504">
          <cell r="L5504">
            <v>0</v>
          </cell>
        </row>
        <row r="5505">
          <cell r="L5505">
            <v>82619698</v>
          </cell>
        </row>
        <row r="5506">
          <cell r="L5506">
            <v>0</v>
          </cell>
        </row>
        <row r="5507">
          <cell r="L5507">
            <v>519813694</v>
          </cell>
        </row>
        <row r="5508">
          <cell r="L5508">
            <v>0</v>
          </cell>
        </row>
        <row r="5509">
          <cell r="L5509">
            <v>51981370</v>
          </cell>
        </row>
        <row r="5510">
          <cell r="L5510">
            <v>0</v>
          </cell>
        </row>
        <row r="5511">
          <cell r="L5511">
            <v>237657730</v>
          </cell>
        </row>
        <row r="5512">
          <cell r="L5512">
            <v>0</v>
          </cell>
        </row>
        <row r="5513">
          <cell r="L5513">
            <v>23765773</v>
          </cell>
        </row>
        <row r="5514">
          <cell r="L5514">
            <v>0</v>
          </cell>
        </row>
        <row r="5515">
          <cell r="L5515">
            <v>484031818</v>
          </cell>
        </row>
        <row r="5516">
          <cell r="L5516">
            <v>0</v>
          </cell>
        </row>
        <row r="5517">
          <cell r="L5517">
            <v>75024480</v>
          </cell>
        </row>
        <row r="5518">
          <cell r="L5518">
            <v>0</v>
          </cell>
        </row>
        <row r="5519">
          <cell r="L5519">
            <v>143732727</v>
          </cell>
        </row>
        <row r="5520">
          <cell r="L5520">
            <v>0</v>
          </cell>
        </row>
        <row r="5521">
          <cell r="L5521">
            <v>69715924</v>
          </cell>
        </row>
        <row r="5522">
          <cell r="L5522">
            <v>0</v>
          </cell>
        </row>
        <row r="5523">
          <cell r="L5523">
            <v>79170853</v>
          </cell>
        </row>
        <row r="5524">
          <cell r="L5524">
            <v>0</v>
          </cell>
        </row>
        <row r="5525">
          <cell r="L5525">
            <v>106171904</v>
          </cell>
        </row>
        <row r="5526">
          <cell r="L5526">
            <v>0</v>
          </cell>
        </row>
        <row r="5527">
          <cell r="L5527">
            <v>7202342055</v>
          </cell>
        </row>
        <row r="5528">
          <cell r="L5528">
            <v>0</v>
          </cell>
        </row>
        <row r="5529">
          <cell r="L5529">
            <v>2454159023</v>
          </cell>
        </row>
        <row r="5530">
          <cell r="L5530">
            <v>0</v>
          </cell>
        </row>
        <row r="5531">
          <cell r="L5531">
            <v>4086903</v>
          </cell>
        </row>
        <row r="5532">
          <cell r="L5532">
            <v>0</v>
          </cell>
        </row>
        <row r="5533">
          <cell r="L5533">
            <v>983000</v>
          </cell>
        </row>
        <row r="5534">
          <cell r="L5534">
            <v>0</v>
          </cell>
        </row>
        <row r="5535">
          <cell r="L5535">
            <v>2500000000</v>
          </cell>
        </row>
        <row r="5536">
          <cell r="L5536">
            <v>0</v>
          </cell>
        </row>
        <row r="5537">
          <cell r="L5537">
            <v>1400000000</v>
          </cell>
        </row>
        <row r="5538">
          <cell r="L5538">
            <v>0</v>
          </cell>
        </row>
        <row r="5539">
          <cell r="L5539">
            <v>1150000</v>
          </cell>
        </row>
        <row r="5540">
          <cell r="L5540">
            <v>0</v>
          </cell>
        </row>
        <row r="5541">
          <cell r="L5541">
            <v>80000</v>
          </cell>
        </row>
        <row r="5542">
          <cell r="L5542">
            <v>0</v>
          </cell>
        </row>
        <row r="5543">
          <cell r="L5543">
            <v>126000</v>
          </cell>
        </row>
        <row r="5544">
          <cell r="L5544">
            <v>0</v>
          </cell>
        </row>
        <row r="5545">
          <cell r="L5545">
            <v>245000</v>
          </cell>
        </row>
        <row r="5546">
          <cell r="L5546">
            <v>0</v>
          </cell>
        </row>
        <row r="5547">
          <cell r="L5547">
            <v>231061</v>
          </cell>
        </row>
        <row r="5548">
          <cell r="L5548">
            <v>0</v>
          </cell>
        </row>
        <row r="5549">
          <cell r="L5549">
            <v>15000</v>
          </cell>
        </row>
        <row r="5550">
          <cell r="L5550">
            <v>0</v>
          </cell>
        </row>
        <row r="5551">
          <cell r="L5551">
            <v>54113</v>
          </cell>
        </row>
        <row r="5552">
          <cell r="L5552">
            <v>0</v>
          </cell>
        </row>
        <row r="5553">
          <cell r="L5553">
            <v>620000</v>
          </cell>
        </row>
        <row r="5554">
          <cell r="L5554">
            <v>0</v>
          </cell>
        </row>
        <row r="5555">
          <cell r="L5555">
            <v>131292352</v>
          </cell>
        </row>
        <row r="5556">
          <cell r="L5556">
            <v>0</v>
          </cell>
        </row>
        <row r="5557">
          <cell r="L5557">
            <v>2136364</v>
          </cell>
        </row>
        <row r="5558">
          <cell r="L5558">
            <v>0</v>
          </cell>
        </row>
        <row r="5559">
          <cell r="L5559">
            <v>2380000</v>
          </cell>
        </row>
        <row r="5560">
          <cell r="L5560">
            <v>0</v>
          </cell>
        </row>
        <row r="5561">
          <cell r="L5561">
            <v>4368000</v>
          </cell>
        </row>
        <row r="5562">
          <cell r="L5562">
            <v>0</v>
          </cell>
        </row>
        <row r="5563">
          <cell r="L5563">
            <v>78024592</v>
          </cell>
        </row>
        <row r="5564">
          <cell r="L5564">
            <v>0</v>
          </cell>
        </row>
        <row r="5565">
          <cell r="L5565">
            <v>4895100</v>
          </cell>
        </row>
        <row r="5566">
          <cell r="L5566">
            <v>0</v>
          </cell>
        </row>
        <row r="5567">
          <cell r="L5567">
            <v>400000</v>
          </cell>
        </row>
        <row r="5568">
          <cell r="L5568">
            <v>0</v>
          </cell>
        </row>
        <row r="5569">
          <cell r="L5569">
            <v>204543075</v>
          </cell>
        </row>
        <row r="5570">
          <cell r="L5570">
            <v>0</v>
          </cell>
        </row>
        <row r="5571">
          <cell r="L5571">
            <v>7200000</v>
          </cell>
        </row>
        <row r="5572">
          <cell r="L5572">
            <v>0</v>
          </cell>
        </row>
        <row r="5573">
          <cell r="L5573">
            <v>14804528</v>
          </cell>
        </row>
        <row r="5574">
          <cell r="L5574">
            <v>0</v>
          </cell>
        </row>
        <row r="5575">
          <cell r="L5575">
            <v>770075</v>
          </cell>
        </row>
        <row r="5576">
          <cell r="L5576">
            <v>0</v>
          </cell>
        </row>
        <row r="5577">
          <cell r="L5577">
            <v>4697917</v>
          </cell>
        </row>
        <row r="5578">
          <cell r="L5578">
            <v>0</v>
          </cell>
        </row>
        <row r="5579">
          <cell r="L5579">
            <v>58403846</v>
          </cell>
        </row>
        <row r="5580">
          <cell r="L5580">
            <v>0</v>
          </cell>
        </row>
        <row r="5581">
          <cell r="L5581">
            <v>4510000</v>
          </cell>
        </row>
        <row r="5582">
          <cell r="L5582">
            <v>0</v>
          </cell>
        </row>
        <row r="5583">
          <cell r="L5583">
            <v>12665427</v>
          </cell>
        </row>
        <row r="5584">
          <cell r="L5584">
            <v>0</v>
          </cell>
        </row>
        <row r="5585">
          <cell r="L5585">
            <v>132265000</v>
          </cell>
        </row>
        <row r="5586">
          <cell r="L5586">
            <v>0</v>
          </cell>
        </row>
        <row r="5587">
          <cell r="L5587">
            <v>13744080</v>
          </cell>
        </row>
        <row r="5588">
          <cell r="L5588">
            <v>0</v>
          </cell>
        </row>
        <row r="5589">
          <cell r="L5589">
            <v>114224303</v>
          </cell>
        </row>
        <row r="5590">
          <cell r="L5590">
            <v>0</v>
          </cell>
        </row>
        <row r="5591">
          <cell r="L5591">
            <v>43412</v>
          </cell>
        </row>
        <row r="5592">
          <cell r="L5592">
            <v>0</v>
          </cell>
        </row>
        <row r="5593">
          <cell r="L5593">
            <v>300000</v>
          </cell>
        </row>
        <row r="5594">
          <cell r="L5594">
            <v>0</v>
          </cell>
        </row>
        <row r="5595">
          <cell r="L5595">
            <v>16601265</v>
          </cell>
        </row>
        <row r="5596">
          <cell r="L5596">
            <v>0</v>
          </cell>
        </row>
        <row r="5597">
          <cell r="L5597">
            <v>7621400</v>
          </cell>
        </row>
        <row r="5598">
          <cell r="L5598">
            <v>0</v>
          </cell>
        </row>
        <row r="5599">
          <cell r="L5599">
            <v>1710000</v>
          </cell>
        </row>
        <row r="5600">
          <cell r="L5600">
            <v>0</v>
          </cell>
        </row>
        <row r="5601">
          <cell r="L5601">
            <v>84735810</v>
          </cell>
        </row>
        <row r="5602">
          <cell r="L5602">
            <v>0</v>
          </cell>
        </row>
        <row r="5603">
          <cell r="L5603">
            <v>37736011</v>
          </cell>
        </row>
        <row r="5604">
          <cell r="L5604">
            <v>0</v>
          </cell>
        </row>
        <row r="5605">
          <cell r="L5605">
            <v>250000</v>
          </cell>
        </row>
        <row r="5606">
          <cell r="L5606">
            <v>0</v>
          </cell>
        </row>
        <row r="5607">
          <cell r="L5607">
            <v>771479</v>
          </cell>
        </row>
        <row r="5608">
          <cell r="L5608">
            <v>0</v>
          </cell>
        </row>
        <row r="5609">
          <cell r="L5609">
            <v>9342000</v>
          </cell>
        </row>
        <row r="5610">
          <cell r="L5610">
            <v>0</v>
          </cell>
        </row>
        <row r="5611">
          <cell r="L5611">
            <v>610000</v>
          </cell>
        </row>
        <row r="5612">
          <cell r="L5612">
            <v>0</v>
          </cell>
        </row>
        <row r="5613">
          <cell r="L5613">
            <v>25103109</v>
          </cell>
        </row>
        <row r="5614">
          <cell r="L5614">
            <v>0</v>
          </cell>
        </row>
        <row r="5615">
          <cell r="L5615">
            <v>5791454</v>
          </cell>
        </row>
        <row r="5616">
          <cell r="L5616">
            <v>0</v>
          </cell>
        </row>
        <row r="5617">
          <cell r="L5617">
            <v>1895363</v>
          </cell>
        </row>
        <row r="5618">
          <cell r="L5618">
            <v>0</v>
          </cell>
        </row>
        <row r="5619">
          <cell r="L5619">
            <v>4521451</v>
          </cell>
        </row>
        <row r="5620">
          <cell r="L5620">
            <v>0</v>
          </cell>
        </row>
        <row r="5621">
          <cell r="L5621">
            <v>1101486</v>
          </cell>
        </row>
        <row r="5622">
          <cell r="L5622">
            <v>0</v>
          </cell>
        </row>
        <row r="5623">
          <cell r="L5623">
            <v>24400000</v>
          </cell>
        </row>
        <row r="5624">
          <cell r="L5624">
            <v>0</v>
          </cell>
        </row>
        <row r="5625">
          <cell r="L5625">
            <v>9519820</v>
          </cell>
        </row>
        <row r="5626">
          <cell r="L5626">
            <v>0</v>
          </cell>
        </row>
        <row r="5627">
          <cell r="L5627">
            <v>66960482</v>
          </cell>
        </row>
        <row r="5628">
          <cell r="L5628">
            <v>0</v>
          </cell>
        </row>
        <row r="5629">
          <cell r="L5629">
            <v>4606232106</v>
          </cell>
        </row>
        <row r="5630">
          <cell r="L5630">
            <v>0</v>
          </cell>
        </row>
        <row r="5631">
          <cell r="L5631">
            <v>3548745632</v>
          </cell>
        </row>
        <row r="5632">
          <cell r="L5632">
            <v>0</v>
          </cell>
        </row>
        <row r="5633">
          <cell r="L5633">
            <v>252163000</v>
          </cell>
        </row>
        <row r="5634">
          <cell r="L5634">
            <v>0</v>
          </cell>
        </row>
        <row r="5635">
          <cell r="L5635">
            <v>4702587518</v>
          </cell>
        </row>
        <row r="5636">
          <cell r="L5636">
            <v>0</v>
          </cell>
        </row>
        <row r="5637">
          <cell r="L5637">
            <v>127712353</v>
          </cell>
        </row>
        <row r="5638">
          <cell r="L5638">
            <v>0</v>
          </cell>
        </row>
        <row r="5639">
          <cell r="L5639">
            <v>3125079632</v>
          </cell>
        </row>
        <row r="5640">
          <cell r="L5640">
            <v>0</v>
          </cell>
        </row>
        <row r="5641">
          <cell r="L5641">
            <v>4550000</v>
          </cell>
        </row>
        <row r="5642">
          <cell r="L5642">
            <v>0</v>
          </cell>
        </row>
        <row r="5643">
          <cell r="L5643">
            <v>1215035</v>
          </cell>
        </row>
        <row r="5644">
          <cell r="L5644">
            <v>0</v>
          </cell>
        </row>
        <row r="5645">
          <cell r="L5645">
            <v>2454159023</v>
          </cell>
        </row>
        <row r="5646">
          <cell r="L5646">
            <v>0</v>
          </cell>
        </row>
        <row r="5647">
          <cell r="L5647">
            <v>5227380413</v>
          </cell>
        </row>
        <row r="5648">
          <cell r="L5648">
            <v>0</v>
          </cell>
        </row>
        <row r="5649">
          <cell r="L5649">
            <v>7202342055</v>
          </cell>
        </row>
        <row r="5650">
          <cell r="L5650">
            <v>0</v>
          </cell>
        </row>
        <row r="5651">
          <cell r="L5651">
            <v>5613314348</v>
          </cell>
        </row>
        <row r="5652">
          <cell r="L5652">
            <v>0</v>
          </cell>
        </row>
        <row r="5653">
          <cell r="L5653">
            <v>3611453455</v>
          </cell>
        </row>
        <row r="5654">
          <cell r="L5654">
            <v>0</v>
          </cell>
        </row>
        <row r="5655">
          <cell r="L5655">
            <v>6809691000</v>
          </cell>
        </row>
        <row r="5656">
          <cell r="L5656">
            <v>0</v>
          </cell>
        </row>
        <row r="5657">
          <cell r="L5657">
            <v>7481091204</v>
          </cell>
        </row>
        <row r="5658">
          <cell r="L5658">
            <v>0</v>
          </cell>
        </row>
        <row r="5659">
          <cell r="L5659">
            <v>8330000</v>
          </cell>
        </row>
        <row r="5660">
          <cell r="L5660">
            <v>0</v>
          </cell>
        </row>
        <row r="5661">
          <cell r="L5661">
            <v>1500000</v>
          </cell>
        </row>
        <row r="5662">
          <cell r="L5662">
            <v>0</v>
          </cell>
        </row>
        <row r="5663">
          <cell r="L5663">
            <v>88180222</v>
          </cell>
        </row>
        <row r="5664">
          <cell r="L5664">
            <v>0</v>
          </cell>
        </row>
        <row r="5665">
          <cell r="L5665">
            <v>330000000</v>
          </cell>
        </row>
        <row r="5666">
          <cell r="L5666">
            <v>0</v>
          </cell>
        </row>
        <row r="5667">
          <cell r="L5667">
            <v>100000000</v>
          </cell>
        </row>
        <row r="5668">
          <cell r="L5668">
            <v>0</v>
          </cell>
        </row>
        <row r="5669">
          <cell r="L5669">
            <v>30000000</v>
          </cell>
        </row>
        <row r="5670">
          <cell r="L5670">
            <v>0</v>
          </cell>
        </row>
        <row r="5671">
          <cell r="L5671">
            <v>4834636</v>
          </cell>
        </row>
        <row r="5672">
          <cell r="L5672">
            <v>0</v>
          </cell>
        </row>
        <row r="5673">
          <cell r="L5673">
            <v>34125743</v>
          </cell>
        </row>
        <row r="5674">
          <cell r="L5674">
            <v>0</v>
          </cell>
        </row>
        <row r="5675">
          <cell r="L5675">
            <v>6446430</v>
          </cell>
        </row>
        <row r="5676">
          <cell r="L5676">
            <v>0</v>
          </cell>
        </row>
        <row r="5677">
          <cell r="L5677">
            <v>2865080</v>
          </cell>
        </row>
        <row r="5678">
          <cell r="L5678">
            <v>0</v>
          </cell>
        </row>
        <row r="5679">
          <cell r="L5679">
            <v>10000</v>
          </cell>
        </row>
        <row r="5680">
          <cell r="L5680">
            <v>0</v>
          </cell>
        </row>
        <row r="5681">
          <cell r="L5681">
            <v>1000</v>
          </cell>
        </row>
        <row r="5682">
          <cell r="L5682">
            <v>0</v>
          </cell>
        </row>
        <row r="5683">
          <cell r="L5683">
            <v>9261389</v>
          </cell>
        </row>
        <row r="5684">
          <cell r="L5684">
            <v>0</v>
          </cell>
        </row>
        <row r="5685">
          <cell r="L5685">
            <v>90000</v>
          </cell>
        </row>
        <row r="5686">
          <cell r="L5686">
            <v>0</v>
          </cell>
        </row>
        <row r="5687">
          <cell r="L5687">
            <v>658200</v>
          </cell>
        </row>
        <row r="5688">
          <cell r="L5688">
            <v>0</v>
          </cell>
        </row>
        <row r="5689">
          <cell r="L5689">
            <v>65820</v>
          </cell>
        </row>
        <row r="5690">
          <cell r="L5690">
            <v>0</v>
          </cell>
        </row>
        <row r="5691">
          <cell r="L5691">
            <v>1920000</v>
          </cell>
        </row>
        <row r="5692">
          <cell r="L5692">
            <v>0</v>
          </cell>
        </row>
        <row r="5693">
          <cell r="L5693">
            <v>752000</v>
          </cell>
        </row>
        <row r="5694">
          <cell r="L5694">
            <v>0</v>
          </cell>
        </row>
        <row r="5695">
          <cell r="L5695">
            <v>112182000</v>
          </cell>
        </row>
        <row r="5696">
          <cell r="L5696">
            <v>0</v>
          </cell>
        </row>
        <row r="5697">
          <cell r="L5697">
            <v>56091</v>
          </cell>
        </row>
        <row r="5698">
          <cell r="L5698">
            <v>0</v>
          </cell>
        </row>
        <row r="5699">
          <cell r="L5699">
            <v>5609</v>
          </cell>
        </row>
        <row r="5700">
          <cell r="L5700">
            <v>0</v>
          </cell>
        </row>
        <row r="5701">
          <cell r="L5701">
            <v>274992145</v>
          </cell>
        </row>
        <row r="5702">
          <cell r="L5702">
            <v>0</v>
          </cell>
        </row>
        <row r="5703">
          <cell r="L5703">
            <v>10000</v>
          </cell>
        </row>
        <row r="5704">
          <cell r="L5704">
            <v>0</v>
          </cell>
        </row>
        <row r="5705">
          <cell r="L5705">
            <v>1000</v>
          </cell>
        </row>
        <row r="5706">
          <cell r="L5706">
            <v>0</v>
          </cell>
        </row>
        <row r="5707">
          <cell r="L5707">
            <v>963637</v>
          </cell>
        </row>
        <row r="5708">
          <cell r="L5708">
            <v>0</v>
          </cell>
        </row>
        <row r="5709">
          <cell r="L5709">
            <v>462545</v>
          </cell>
        </row>
        <row r="5710">
          <cell r="L5710">
            <v>0</v>
          </cell>
        </row>
        <row r="5711">
          <cell r="L5711">
            <v>225000</v>
          </cell>
        </row>
        <row r="5712">
          <cell r="L5712">
            <v>0</v>
          </cell>
        </row>
        <row r="5713">
          <cell r="L5713">
            <v>96363</v>
          </cell>
        </row>
        <row r="5714">
          <cell r="L5714">
            <v>0</v>
          </cell>
        </row>
        <row r="5715">
          <cell r="L5715">
            <v>46254</v>
          </cell>
        </row>
        <row r="5716">
          <cell r="L5716">
            <v>0</v>
          </cell>
        </row>
        <row r="5717">
          <cell r="L5717">
            <v>1053000</v>
          </cell>
        </row>
        <row r="5718">
          <cell r="L5718">
            <v>0</v>
          </cell>
        </row>
        <row r="5719">
          <cell r="L5719">
            <v>18817920</v>
          </cell>
        </row>
        <row r="5720">
          <cell r="L5720">
            <v>0</v>
          </cell>
        </row>
        <row r="5721">
          <cell r="L5721">
            <v>194823</v>
          </cell>
        </row>
        <row r="5722">
          <cell r="L5722">
            <v>0</v>
          </cell>
        </row>
        <row r="5723">
          <cell r="L5723">
            <v>501167745</v>
          </cell>
        </row>
        <row r="5724">
          <cell r="L5724">
            <v>0</v>
          </cell>
        </row>
        <row r="5725">
          <cell r="L5725">
            <v>2106769108</v>
          </cell>
        </row>
        <row r="5726">
          <cell r="L5726">
            <v>0</v>
          </cell>
        </row>
        <row r="5727">
          <cell r="L5727">
            <v>73768237</v>
          </cell>
        </row>
        <row r="5728">
          <cell r="L5728">
            <v>0</v>
          </cell>
        </row>
        <row r="5729">
          <cell r="L5729">
            <v>20000000</v>
          </cell>
        </row>
        <row r="5730">
          <cell r="L5730">
            <v>0</v>
          </cell>
        </row>
        <row r="5731">
          <cell r="L5731">
            <v>450000000</v>
          </cell>
        </row>
        <row r="5732">
          <cell r="L5732">
            <v>0</v>
          </cell>
        </row>
        <row r="5733">
          <cell r="L5733">
            <v>2530000</v>
          </cell>
        </row>
        <row r="5734">
          <cell r="L5734">
            <v>0</v>
          </cell>
        </row>
        <row r="5735">
          <cell r="L5735">
            <v>1000000</v>
          </cell>
        </row>
        <row r="5736">
          <cell r="L5736">
            <v>0</v>
          </cell>
        </row>
        <row r="5737">
          <cell r="L5737">
            <v>61362922</v>
          </cell>
        </row>
        <row r="5738">
          <cell r="L5738">
            <v>0</v>
          </cell>
        </row>
        <row r="5739">
          <cell r="L5739">
            <v>2500000</v>
          </cell>
        </row>
        <row r="5740">
          <cell r="L5740">
            <v>0</v>
          </cell>
        </row>
        <row r="5741">
          <cell r="L5741">
            <v>17202360</v>
          </cell>
        </row>
        <row r="5742">
          <cell r="L5742">
            <v>0</v>
          </cell>
        </row>
        <row r="5743">
          <cell r="L5743">
            <v>1720236</v>
          </cell>
        </row>
        <row r="5744">
          <cell r="L5744">
            <v>0</v>
          </cell>
        </row>
        <row r="5745">
          <cell r="L5745">
            <v>19393886</v>
          </cell>
        </row>
        <row r="5746">
          <cell r="L5746">
            <v>0</v>
          </cell>
        </row>
        <row r="5747">
          <cell r="L5747">
            <v>9361721</v>
          </cell>
        </row>
        <row r="5748">
          <cell r="L5748">
            <v>0</v>
          </cell>
        </row>
        <row r="5749">
          <cell r="L5749">
            <v>22500000</v>
          </cell>
        </row>
        <row r="5750">
          <cell r="L5750">
            <v>0</v>
          </cell>
        </row>
        <row r="5751">
          <cell r="L5751">
            <v>5134222</v>
          </cell>
        </row>
        <row r="5752">
          <cell r="L5752">
            <v>0</v>
          </cell>
        </row>
        <row r="5753">
          <cell r="L5753">
            <v>20096063</v>
          </cell>
        </row>
        <row r="5754">
          <cell r="L5754">
            <v>0</v>
          </cell>
        </row>
        <row r="5755">
          <cell r="L5755">
            <v>50000000</v>
          </cell>
        </row>
        <row r="5756">
          <cell r="L5756">
            <v>0</v>
          </cell>
        </row>
        <row r="5757">
          <cell r="L5757">
            <v>1785000</v>
          </cell>
        </row>
        <row r="5758">
          <cell r="L5758">
            <v>0</v>
          </cell>
        </row>
        <row r="5759">
          <cell r="L5759">
            <v>200000</v>
          </cell>
        </row>
        <row r="5760">
          <cell r="L5760">
            <v>0</v>
          </cell>
        </row>
        <row r="5761">
          <cell r="L5761">
            <v>1000000</v>
          </cell>
        </row>
        <row r="5762">
          <cell r="L5762">
            <v>0</v>
          </cell>
        </row>
        <row r="5763">
          <cell r="L5763">
            <v>2212639700</v>
          </cell>
        </row>
        <row r="5764">
          <cell r="L5764">
            <v>0</v>
          </cell>
        </row>
        <row r="5765">
          <cell r="L5765">
            <v>422000</v>
          </cell>
        </row>
        <row r="5766">
          <cell r="L5766">
            <v>0</v>
          </cell>
        </row>
        <row r="5767">
          <cell r="L5767">
            <v>9431900</v>
          </cell>
        </row>
        <row r="5768">
          <cell r="L5768">
            <v>0</v>
          </cell>
        </row>
        <row r="5769">
          <cell r="L5769">
            <v>943190</v>
          </cell>
        </row>
        <row r="5770">
          <cell r="L5770">
            <v>0</v>
          </cell>
        </row>
        <row r="5771">
          <cell r="L5771">
            <v>100000000</v>
          </cell>
        </row>
        <row r="5772">
          <cell r="L5772">
            <v>0</v>
          </cell>
        </row>
        <row r="5773">
          <cell r="L5773">
            <v>1000000000</v>
          </cell>
        </row>
        <row r="5774">
          <cell r="L5774">
            <v>0</v>
          </cell>
        </row>
        <row r="5775">
          <cell r="L5775">
            <v>1200000000</v>
          </cell>
        </row>
        <row r="5776">
          <cell r="L5776">
            <v>0</v>
          </cell>
        </row>
        <row r="5777">
          <cell r="L5777">
            <v>2000000</v>
          </cell>
        </row>
        <row r="5778">
          <cell r="L5778">
            <v>0</v>
          </cell>
        </row>
        <row r="5779">
          <cell r="L5779">
            <v>1200000000</v>
          </cell>
        </row>
        <row r="5780">
          <cell r="L5780">
            <v>0</v>
          </cell>
        </row>
        <row r="5781">
          <cell r="L5781">
            <v>245828</v>
          </cell>
        </row>
        <row r="5782">
          <cell r="L5782">
            <v>0</v>
          </cell>
        </row>
        <row r="5783">
          <cell r="L5783">
            <v>100000000</v>
          </cell>
        </row>
        <row r="5784">
          <cell r="L5784">
            <v>0</v>
          </cell>
        </row>
        <row r="5785">
          <cell r="L5785">
            <v>10000</v>
          </cell>
        </row>
        <row r="5786">
          <cell r="L5786">
            <v>0</v>
          </cell>
        </row>
        <row r="5787">
          <cell r="L5787">
            <v>1000</v>
          </cell>
        </row>
        <row r="5788">
          <cell r="L5788">
            <v>0</v>
          </cell>
        </row>
        <row r="5789">
          <cell r="L5789">
            <v>44640684</v>
          </cell>
        </row>
        <row r="5790">
          <cell r="L5790">
            <v>0</v>
          </cell>
        </row>
        <row r="5791">
          <cell r="L5791">
            <v>4101300</v>
          </cell>
        </row>
        <row r="5792">
          <cell r="L5792">
            <v>0</v>
          </cell>
        </row>
        <row r="5793">
          <cell r="L5793">
            <v>10000</v>
          </cell>
        </row>
        <row r="5794">
          <cell r="L5794">
            <v>0</v>
          </cell>
        </row>
        <row r="5795">
          <cell r="L5795">
            <v>1000</v>
          </cell>
        </row>
        <row r="5796">
          <cell r="L5796">
            <v>0</v>
          </cell>
        </row>
        <row r="5797">
          <cell r="L5797">
            <v>900000000</v>
          </cell>
        </row>
        <row r="5798">
          <cell r="L5798">
            <v>0</v>
          </cell>
        </row>
        <row r="5799">
          <cell r="L5799">
            <v>450000</v>
          </cell>
        </row>
        <row r="5800">
          <cell r="L5800">
            <v>0</v>
          </cell>
        </row>
        <row r="5801">
          <cell r="L5801">
            <v>45000</v>
          </cell>
        </row>
        <row r="5802">
          <cell r="L5802">
            <v>0</v>
          </cell>
        </row>
        <row r="5803">
          <cell r="L5803">
            <v>143598000</v>
          </cell>
        </row>
        <row r="5804">
          <cell r="L5804">
            <v>0</v>
          </cell>
        </row>
        <row r="5805">
          <cell r="L5805">
            <v>10000</v>
          </cell>
        </row>
        <row r="5806">
          <cell r="L5806">
            <v>0</v>
          </cell>
        </row>
        <row r="5807">
          <cell r="L5807">
            <v>189000</v>
          </cell>
        </row>
        <row r="5808">
          <cell r="L5808">
            <v>0</v>
          </cell>
        </row>
        <row r="5809">
          <cell r="L5809">
            <v>35000000</v>
          </cell>
        </row>
        <row r="5810">
          <cell r="L5810">
            <v>0</v>
          </cell>
        </row>
        <row r="5811">
          <cell r="L5811">
            <v>12000000</v>
          </cell>
        </row>
        <row r="5812">
          <cell r="L5812">
            <v>0</v>
          </cell>
        </row>
        <row r="5813">
          <cell r="L5813">
            <v>180000</v>
          </cell>
        </row>
        <row r="5814">
          <cell r="L5814">
            <v>0</v>
          </cell>
        </row>
        <row r="5815">
          <cell r="L5815">
            <v>102000</v>
          </cell>
        </row>
        <row r="5816">
          <cell r="L5816">
            <v>0</v>
          </cell>
        </row>
        <row r="5817">
          <cell r="L5817">
            <v>192000</v>
          </cell>
        </row>
        <row r="5818">
          <cell r="L5818">
            <v>0</v>
          </cell>
        </row>
        <row r="5819">
          <cell r="L5819">
            <v>277590</v>
          </cell>
        </row>
        <row r="5820">
          <cell r="L5820">
            <v>0</v>
          </cell>
        </row>
        <row r="5821">
          <cell r="L5821">
            <v>522727</v>
          </cell>
        </row>
        <row r="5822">
          <cell r="L5822">
            <v>0</v>
          </cell>
        </row>
        <row r="5823">
          <cell r="L5823">
            <v>261506</v>
          </cell>
        </row>
        <row r="5824">
          <cell r="L5824">
            <v>0</v>
          </cell>
        </row>
        <row r="5825">
          <cell r="L5825">
            <v>27759</v>
          </cell>
        </row>
        <row r="5826">
          <cell r="L5826">
            <v>0</v>
          </cell>
        </row>
        <row r="5827">
          <cell r="L5827">
            <v>52273</v>
          </cell>
        </row>
        <row r="5828">
          <cell r="L5828">
            <v>0</v>
          </cell>
        </row>
        <row r="5829">
          <cell r="L5829">
            <v>26151</v>
          </cell>
        </row>
        <row r="5830">
          <cell r="L5830">
            <v>0</v>
          </cell>
        </row>
        <row r="5831">
          <cell r="L5831">
            <v>1102000</v>
          </cell>
        </row>
        <row r="5832">
          <cell r="L5832">
            <v>0</v>
          </cell>
        </row>
        <row r="5833">
          <cell r="L5833">
            <v>147000</v>
          </cell>
        </row>
        <row r="5834">
          <cell r="L5834">
            <v>0</v>
          </cell>
        </row>
        <row r="5835">
          <cell r="L5835">
            <v>2211983</v>
          </cell>
        </row>
        <row r="5836">
          <cell r="L5836">
            <v>0</v>
          </cell>
        </row>
        <row r="5837">
          <cell r="L5837">
            <v>221198</v>
          </cell>
        </row>
        <row r="5838">
          <cell r="L5838">
            <v>0</v>
          </cell>
        </row>
        <row r="5839">
          <cell r="L5839">
            <v>1498182</v>
          </cell>
        </row>
        <row r="5840">
          <cell r="L5840">
            <v>0</v>
          </cell>
        </row>
        <row r="5841">
          <cell r="L5841">
            <v>80000</v>
          </cell>
        </row>
        <row r="5842">
          <cell r="L5842">
            <v>0</v>
          </cell>
        </row>
        <row r="5843">
          <cell r="L5843">
            <v>149818</v>
          </cell>
        </row>
        <row r="5844">
          <cell r="L5844">
            <v>0</v>
          </cell>
        </row>
        <row r="5845">
          <cell r="L5845">
            <v>803636</v>
          </cell>
        </row>
        <row r="5846">
          <cell r="L5846">
            <v>0</v>
          </cell>
        </row>
        <row r="5847">
          <cell r="L5847">
            <v>80364</v>
          </cell>
        </row>
        <row r="5848">
          <cell r="L5848">
            <v>0</v>
          </cell>
        </row>
        <row r="5849">
          <cell r="L5849">
            <v>18922596</v>
          </cell>
        </row>
        <row r="5850">
          <cell r="L5850">
            <v>0</v>
          </cell>
        </row>
        <row r="5851">
          <cell r="L5851">
            <v>800000000</v>
          </cell>
        </row>
        <row r="5852">
          <cell r="L5852">
            <v>0</v>
          </cell>
        </row>
        <row r="5853">
          <cell r="L5853">
            <v>300000</v>
          </cell>
        </row>
        <row r="5854">
          <cell r="L5854">
            <v>0</v>
          </cell>
        </row>
        <row r="5855">
          <cell r="L5855">
            <v>350000</v>
          </cell>
        </row>
        <row r="5856">
          <cell r="L5856">
            <v>0</v>
          </cell>
        </row>
        <row r="5857">
          <cell r="L5857">
            <v>110000</v>
          </cell>
        </row>
        <row r="5858">
          <cell r="L5858">
            <v>0</v>
          </cell>
        </row>
        <row r="5859">
          <cell r="L5859">
            <v>152000</v>
          </cell>
        </row>
        <row r="5860">
          <cell r="L5860">
            <v>0</v>
          </cell>
        </row>
        <row r="5861">
          <cell r="L5861">
            <v>480000</v>
          </cell>
        </row>
        <row r="5862">
          <cell r="L5862">
            <v>0</v>
          </cell>
        </row>
        <row r="5863">
          <cell r="L5863">
            <v>1920000</v>
          </cell>
        </row>
        <row r="5864">
          <cell r="L5864">
            <v>0</v>
          </cell>
        </row>
        <row r="5865">
          <cell r="L5865">
            <v>192000</v>
          </cell>
        </row>
        <row r="5866">
          <cell r="L5866">
            <v>0</v>
          </cell>
        </row>
        <row r="5867">
          <cell r="L5867">
            <v>140000</v>
          </cell>
        </row>
        <row r="5868">
          <cell r="L5868">
            <v>0</v>
          </cell>
        </row>
        <row r="5869">
          <cell r="L5869">
            <v>280000</v>
          </cell>
        </row>
        <row r="5870">
          <cell r="L5870">
            <v>0</v>
          </cell>
        </row>
        <row r="5871">
          <cell r="L5871">
            <v>240000</v>
          </cell>
        </row>
        <row r="5872">
          <cell r="L5872">
            <v>0</v>
          </cell>
        </row>
        <row r="5873">
          <cell r="L5873">
            <v>1110000</v>
          </cell>
        </row>
        <row r="5874">
          <cell r="L5874">
            <v>0</v>
          </cell>
        </row>
        <row r="5875">
          <cell r="L5875">
            <v>111000</v>
          </cell>
        </row>
        <row r="5876">
          <cell r="L5876">
            <v>0</v>
          </cell>
        </row>
        <row r="5877">
          <cell r="L5877">
            <v>375000</v>
          </cell>
        </row>
        <row r="5878">
          <cell r="L5878">
            <v>0</v>
          </cell>
        </row>
        <row r="5879">
          <cell r="L5879">
            <v>1123636</v>
          </cell>
        </row>
        <row r="5880">
          <cell r="L5880">
            <v>0</v>
          </cell>
        </row>
        <row r="5881">
          <cell r="L5881">
            <v>112364</v>
          </cell>
        </row>
        <row r="5882">
          <cell r="L5882">
            <v>0</v>
          </cell>
        </row>
        <row r="5883">
          <cell r="L5883">
            <v>1310909</v>
          </cell>
        </row>
        <row r="5884">
          <cell r="L5884">
            <v>0</v>
          </cell>
        </row>
        <row r="5885">
          <cell r="L5885">
            <v>131091</v>
          </cell>
        </row>
        <row r="5886">
          <cell r="L5886">
            <v>0</v>
          </cell>
        </row>
        <row r="5887">
          <cell r="L5887">
            <v>749091</v>
          </cell>
        </row>
        <row r="5888">
          <cell r="L5888">
            <v>0</v>
          </cell>
        </row>
        <row r="5889">
          <cell r="L5889">
            <v>74909</v>
          </cell>
        </row>
        <row r="5890">
          <cell r="L5890">
            <v>0</v>
          </cell>
        </row>
        <row r="5891">
          <cell r="L5891">
            <v>100000</v>
          </cell>
        </row>
        <row r="5892">
          <cell r="L5892">
            <v>0</v>
          </cell>
        </row>
        <row r="5893">
          <cell r="L5893">
            <v>19874186</v>
          </cell>
        </row>
        <row r="5894">
          <cell r="L5894">
            <v>0</v>
          </cell>
        </row>
        <row r="5895">
          <cell r="L5895">
            <v>720000</v>
          </cell>
        </row>
        <row r="5896">
          <cell r="L5896">
            <v>0</v>
          </cell>
        </row>
        <row r="5897">
          <cell r="L5897">
            <v>32042500</v>
          </cell>
        </row>
        <row r="5898">
          <cell r="L5898">
            <v>0</v>
          </cell>
        </row>
        <row r="5899">
          <cell r="L5899">
            <v>217000</v>
          </cell>
        </row>
        <row r="5900">
          <cell r="L5900">
            <v>0</v>
          </cell>
        </row>
        <row r="5901">
          <cell r="L5901">
            <v>396000</v>
          </cell>
        </row>
        <row r="5902">
          <cell r="L5902">
            <v>0</v>
          </cell>
        </row>
        <row r="5903">
          <cell r="L5903">
            <v>240000</v>
          </cell>
        </row>
        <row r="5904">
          <cell r="L5904">
            <v>0</v>
          </cell>
        </row>
        <row r="5905">
          <cell r="L5905">
            <v>24000</v>
          </cell>
        </row>
        <row r="5906">
          <cell r="L5906">
            <v>0</v>
          </cell>
        </row>
        <row r="5907">
          <cell r="L5907">
            <v>112677</v>
          </cell>
        </row>
        <row r="5908">
          <cell r="L5908">
            <v>0</v>
          </cell>
        </row>
        <row r="5909">
          <cell r="L5909">
            <v>550000</v>
          </cell>
        </row>
        <row r="5910">
          <cell r="L5910">
            <v>0</v>
          </cell>
        </row>
        <row r="5911">
          <cell r="L5911">
            <v>111533</v>
          </cell>
        </row>
        <row r="5912">
          <cell r="L5912">
            <v>0</v>
          </cell>
        </row>
        <row r="5913">
          <cell r="L5913">
            <v>546364</v>
          </cell>
        </row>
        <row r="5914">
          <cell r="L5914">
            <v>0</v>
          </cell>
        </row>
        <row r="5915">
          <cell r="L5915">
            <v>11268</v>
          </cell>
        </row>
        <row r="5916">
          <cell r="L5916">
            <v>0</v>
          </cell>
        </row>
        <row r="5917">
          <cell r="L5917">
            <v>55000</v>
          </cell>
        </row>
        <row r="5918">
          <cell r="L5918">
            <v>0</v>
          </cell>
        </row>
        <row r="5919">
          <cell r="L5919">
            <v>11153</v>
          </cell>
        </row>
        <row r="5920">
          <cell r="L5920">
            <v>0</v>
          </cell>
        </row>
        <row r="5921">
          <cell r="L5921">
            <v>54636</v>
          </cell>
        </row>
        <row r="5922">
          <cell r="L5922">
            <v>0</v>
          </cell>
        </row>
        <row r="5923">
          <cell r="L5923">
            <v>3702320</v>
          </cell>
        </row>
        <row r="5924">
          <cell r="L5924">
            <v>0</v>
          </cell>
        </row>
        <row r="5925">
          <cell r="L5925">
            <v>2205000</v>
          </cell>
        </row>
        <row r="5926">
          <cell r="L5926">
            <v>0</v>
          </cell>
        </row>
        <row r="5927">
          <cell r="L5927">
            <v>71866000</v>
          </cell>
        </row>
        <row r="5928">
          <cell r="L5928">
            <v>0</v>
          </cell>
        </row>
        <row r="5929">
          <cell r="L5929">
            <v>10000</v>
          </cell>
        </row>
        <row r="5930">
          <cell r="L5930">
            <v>0</v>
          </cell>
        </row>
        <row r="5931">
          <cell r="L5931">
            <v>1000</v>
          </cell>
        </row>
        <row r="5932">
          <cell r="L5932">
            <v>0</v>
          </cell>
        </row>
        <row r="5933">
          <cell r="L5933">
            <v>2300000</v>
          </cell>
        </row>
        <row r="5934">
          <cell r="L5934">
            <v>0</v>
          </cell>
        </row>
        <row r="5935">
          <cell r="L5935">
            <v>230000</v>
          </cell>
        </row>
        <row r="5936">
          <cell r="L5936">
            <v>0</v>
          </cell>
        </row>
        <row r="5937">
          <cell r="L5937">
            <v>4399500</v>
          </cell>
        </row>
        <row r="5938">
          <cell r="L5938">
            <v>0</v>
          </cell>
        </row>
        <row r="5939">
          <cell r="L5939">
            <v>51981370</v>
          </cell>
        </row>
        <row r="5940">
          <cell r="L5940">
            <v>0</v>
          </cell>
        </row>
        <row r="5941">
          <cell r="L5941">
            <v>768899</v>
          </cell>
        </row>
        <row r="5942">
          <cell r="L5942">
            <v>0</v>
          </cell>
        </row>
        <row r="5943">
          <cell r="L5943">
            <v>50000000</v>
          </cell>
        </row>
        <row r="5944">
          <cell r="L5944">
            <v>0</v>
          </cell>
        </row>
        <row r="5945">
          <cell r="L5945">
            <v>2075000</v>
          </cell>
        </row>
        <row r="5946">
          <cell r="L5946">
            <v>0</v>
          </cell>
        </row>
        <row r="5947">
          <cell r="L5947">
            <v>204000</v>
          </cell>
        </row>
        <row r="5948">
          <cell r="L5948">
            <v>0</v>
          </cell>
        </row>
        <row r="5949">
          <cell r="L5949">
            <v>936364</v>
          </cell>
        </row>
        <row r="5950">
          <cell r="L5950">
            <v>0</v>
          </cell>
        </row>
        <row r="5951">
          <cell r="L5951">
            <v>636727</v>
          </cell>
        </row>
        <row r="5952">
          <cell r="L5952">
            <v>0</v>
          </cell>
        </row>
        <row r="5953">
          <cell r="L5953">
            <v>245000</v>
          </cell>
        </row>
        <row r="5954">
          <cell r="L5954">
            <v>0</v>
          </cell>
        </row>
        <row r="5955">
          <cell r="L5955">
            <v>104200</v>
          </cell>
        </row>
        <row r="5956">
          <cell r="L5956">
            <v>0</v>
          </cell>
        </row>
        <row r="5957">
          <cell r="L5957">
            <v>93636</v>
          </cell>
        </row>
        <row r="5958">
          <cell r="L5958">
            <v>0</v>
          </cell>
        </row>
        <row r="5959">
          <cell r="L5959">
            <v>63673</v>
          </cell>
        </row>
        <row r="5960">
          <cell r="L5960">
            <v>0</v>
          </cell>
        </row>
        <row r="5961">
          <cell r="L5961">
            <v>48432500</v>
          </cell>
        </row>
        <row r="5962">
          <cell r="L5962">
            <v>0</v>
          </cell>
        </row>
        <row r="5963">
          <cell r="L5963">
            <v>10000</v>
          </cell>
        </row>
        <row r="5964">
          <cell r="L5964">
            <v>0</v>
          </cell>
        </row>
        <row r="5965">
          <cell r="L5965">
            <v>1000</v>
          </cell>
        </row>
        <row r="5966">
          <cell r="L5966">
            <v>0</v>
          </cell>
        </row>
        <row r="5967">
          <cell r="L5967">
            <v>19600000</v>
          </cell>
        </row>
        <row r="5968">
          <cell r="L5968">
            <v>0</v>
          </cell>
        </row>
        <row r="5969">
          <cell r="L5969">
            <v>10000</v>
          </cell>
        </row>
        <row r="5970">
          <cell r="L5970">
            <v>0</v>
          </cell>
        </row>
        <row r="5971">
          <cell r="L5971">
            <v>1000</v>
          </cell>
        </row>
        <row r="5972">
          <cell r="L5972">
            <v>0</v>
          </cell>
        </row>
        <row r="5973">
          <cell r="L5973">
            <v>241691374</v>
          </cell>
        </row>
        <row r="5974">
          <cell r="L5974">
            <v>0</v>
          </cell>
        </row>
        <row r="5975">
          <cell r="L5975">
            <v>958308626</v>
          </cell>
        </row>
        <row r="5976">
          <cell r="L5976">
            <v>0</v>
          </cell>
        </row>
        <row r="5977">
          <cell r="L5977">
            <v>600000</v>
          </cell>
        </row>
        <row r="5978">
          <cell r="L5978">
            <v>0</v>
          </cell>
        </row>
        <row r="5979">
          <cell r="L5979">
            <v>60000</v>
          </cell>
        </row>
        <row r="5980">
          <cell r="L5980">
            <v>0</v>
          </cell>
        </row>
        <row r="5981">
          <cell r="L5981">
            <v>40150440</v>
          </cell>
        </row>
        <row r="5982">
          <cell r="L5982">
            <v>0</v>
          </cell>
        </row>
        <row r="5983">
          <cell r="L5983">
            <v>4015044</v>
          </cell>
        </row>
        <row r="5984">
          <cell r="L5984">
            <v>0</v>
          </cell>
        </row>
        <row r="5985">
          <cell r="L5985">
            <v>1000000</v>
          </cell>
        </row>
        <row r="5986">
          <cell r="L5986">
            <v>0</v>
          </cell>
        </row>
        <row r="5987">
          <cell r="L5987">
            <v>750000</v>
          </cell>
        </row>
        <row r="5988">
          <cell r="L5988">
            <v>0</v>
          </cell>
        </row>
        <row r="5989">
          <cell r="L5989">
            <v>75000</v>
          </cell>
        </row>
        <row r="5990">
          <cell r="L5990">
            <v>0</v>
          </cell>
        </row>
        <row r="5991">
          <cell r="L5991">
            <v>1600000</v>
          </cell>
        </row>
        <row r="5992">
          <cell r="L5992">
            <v>0</v>
          </cell>
        </row>
        <row r="5993">
          <cell r="L5993">
            <v>350000</v>
          </cell>
        </row>
        <row r="5994">
          <cell r="L5994">
            <v>0</v>
          </cell>
        </row>
        <row r="5995">
          <cell r="L5995">
            <v>201001</v>
          </cell>
        </row>
        <row r="5996">
          <cell r="L5996">
            <v>0</v>
          </cell>
        </row>
        <row r="5997">
          <cell r="L5997">
            <v>20100</v>
          </cell>
        </row>
        <row r="5998">
          <cell r="L5998">
            <v>0</v>
          </cell>
        </row>
        <row r="5999">
          <cell r="L5999">
            <v>5391000</v>
          </cell>
        </row>
        <row r="6000">
          <cell r="L6000">
            <v>0</v>
          </cell>
        </row>
        <row r="6001">
          <cell r="L6001">
            <v>539100</v>
          </cell>
        </row>
        <row r="6002">
          <cell r="L6002">
            <v>0</v>
          </cell>
        </row>
        <row r="6003">
          <cell r="L6003">
            <v>834900</v>
          </cell>
        </row>
        <row r="6004">
          <cell r="L6004">
            <v>0</v>
          </cell>
        </row>
        <row r="6005">
          <cell r="L6005">
            <v>398291</v>
          </cell>
        </row>
        <row r="6006">
          <cell r="L6006">
            <v>0</v>
          </cell>
        </row>
        <row r="6007">
          <cell r="L6007">
            <v>39829</v>
          </cell>
        </row>
        <row r="6008">
          <cell r="L6008">
            <v>0</v>
          </cell>
        </row>
        <row r="6009">
          <cell r="L6009">
            <v>50750000</v>
          </cell>
        </row>
        <row r="6010">
          <cell r="L6010">
            <v>0</v>
          </cell>
        </row>
        <row r="6011">
          <cell r="L6011">
            <v>26600000</v>
          </cell>
        </row>
        <row r="6012">
          <cell r="L6012">
            <v>0</v>
          </cell>
        </row>
        <row r="6013">
          <cell r="L6013">
            <v>52675000</v>
          </cell>
        </row>
        <row r="6014">
          <cell r="L6014">
            <v>0</v>
          </cell>
        </row>
        <row r="6015">
          <cell r="L6015">
            <v>93968182</v>
          </cell>
        </row>
        <row r="6016">
          <cell r="L6016">
            <v>0</v>
          </cell>
        </row>
        <row r="6017">
          <cell r="L6017">
            <v>9396818</v>
          </cell>
        </row>
        <row r="6018">
          <cell r="L6018">
            <v>0</v>
          </cell>
        </row>
        <row r="6019">
          <cell r="L6019">
            <v>947887000</v>
          </cell>
        </row>
        <row r="6020">
          <cell r="L6020">
            <v>0</v>
          </cell>
        </row>
        <row r="6021">
          <cell r="L6021">
            <v>17293091</v>
          </cell>
        </row>
        <row r="6022">
          <cell r="L6022">
            <v>0</v>
          </cell>
        </row>
        <row r="6023">
          <cell r="L6023">
            <v>1729309</v>
          </cell>
        </row>
        <row r="6024">
          <cell r="L6024">
            <v>0</v>
          </cell>
        </row>
        <row r="6025">
          <cell r="L6025">
            <v>7740000</v>
          </cell>
        </row>
        <row r="6026">
          <cell r="L6026">
            <v>0</v>
          </cell>
        </row>
        <row r="6027">
          <cell r="L6027">
            <v>774000</v>
          </cell>
        </row>
        <row r="6028">
          <cell r="L6028">
            <v>0</v>
          </cell>
        </row>
        <row r="6029">
          <cell r="L6029">
            <v>2700</v>
          </cell>
        </row>
        <row r="6030">
          <cell r="L6030">
            <v>0</v>
          </cell>
        </row>
        <row r="6031">
          <cell r="L6031">
            <v>2000000</v>
          </cell>
        </row>
        <row r="6032">
          <cell r="L6032">
            <v>0</v>
          </cell>
        </row>
        <row r="6033">
          <cell r="L6033">
            <v>25850313</v>
          </cell>
        </row>
        <row r="6034">
          <cell r="L6034">
            <v>0</v>
          </cell>
        </row>
        <row r="6035">
          <cell r="L6035">
            <v>10000</v>
          </cell>
        </row>
        <row r="6036">
          <cell r="L6036">
            <v>0</v>
          </cell>
        </row>
        <row r="6037">
          <cell r="L6037">
            <v>1000</v>
          </cell>
        </row>
        <row r="6038">
          <cell r="L6038">
            <v>0</v>
          </cell>
        </row>
        <row r="6039">
          <cell r="L6039">
            <v>200000</v>
          </cell>
        </row>
        <row r="6040">
          <cell r="L6040">
            <v>0</v>
          </cell>
        </row>
        <row r="6041">
          <cell r="L6041">
            <v>222806000</v>
          </cell>
        </row>
        <row r="6042">
          <cell r="L6042">
            <v>0</v>
          </cell>
        </row>
        <row r="6043">
          <cell r="L6043">
            <v>22280600</v>
          </cell>
        </row>
        <row r="6044">
          <cell r="L6044">
            <v>0</v>
          </cell>
        </row>
        <row r="6045">
          <cell r="L6045">
            <v>41818182</v>
          </cell>
        </row>
        <row r="6046">
          <cell r="L6046">
            <v>0</v>
          </cell>
        </row>
        <row r="6047">
          <cell r="L6047">
            <v>4181818</v>
          </cell>
        </row>
        <row r="6048">
          <cell r="L6048">
            <v>0</v>
          </cell>
        </row>
        <row r="6049">
          <cell r="L6049">
            <v>2625473</v>
          </cell>
        </row>
        <row r="6050">
          <cell r="L6050">
            <v>0</v>
          </cell>
        </row>
        <row r="6051">
          <cell r="L6051">
            <v>2184100</v>
          </cell>
        </row>
        <row r="6052">
          <cell r="L6052">
            <v>0</v>
          </cell>
        </row>
        <row r="6053">
          <cell r="L6053">
            <v>23765773</v>
          </cell>
        </row>
        <row r="6054">
          <cell r="L6054">
            <v>0</v>
          </cell>
        </row>
        <row r="6055">
          <cell r="L6055">
            <v>400000</v>
          </cell>
        </row>
        <row r="6056">
          <cell r="L6056">
            <v>0</v>
          </cell>
        </row>
        <row r="6057">
          <cell r="L6057">
            <v>1000000</v>
          </cell>
        </row>
        <row r="6058">
          <cell r="L6058">
            <v>0</v>
          </cell>
        </row>
        <row r="6059">
          <cell r="L6059">
            <v>300000</v>
          </cell>
        </row>
        <row r="6060">
          <cell r="L6060">
            <v>0</v>
          </cell>
        </row>
        <row r="6061">
          <cell r="L6061">
            <v>21073</v>
          </cell>
        </row>
        <row r="6062">
          <cell r="L6062">
            <v>0</v>
          </cell>
        </row>
        <row r="6063">
          <cell r="L6063">
            <v>516447</v>
          </cell>
        </row>
        <row r="6064">
          <cell r="L6064">
            <v>0</v>
          </cell>
        </row>
        <row r="6065">
          <cell r="L6065">
            <v>91483</v>
          </cell>
        </row>
        <row r="6066">
          <cell r="L6066">
            <v>0</v>
          </cell>
        </row>
        <row r="6067">
          <cell r="L6067">
            <v>700000000</v>
          </cell>
        </row>
        <row r="6068">
          <cell r="L6068">
            <v>0</v>
          </cell>
        </row>
        <row r="6069">
          <cell r="L6069">
            <v>350000</v>
          </cell>
        </row>
        <row r="6070">
          <cell r="L6070">
            <v>0</v>
          </cell>
        </row>
        <row r="6071">
          <cell r="L6071">
            <v>35000</v>
          </cell>
        </row>
        <row r="6072">
          <cell r="L6072">
            <v>0</v>
          </cell>
        </row>
        <row r="6073">
          <cell r="L6073">
            <v>185692787</v>
          </cell>
        </row>
        <row r="6074">
          <cell r="L6074">
            <v>0</v>
          </cell>
        </row>
        <row r="6075">
          <cell r="L6075">
            <v>178000</v>
          </cell>
        </row>
        <row r="6076">
          <cell r="L6076">
            <v>0</v>
          </cell>
        </row>
        <row r="6077">
          <cell r="L6077">
            <v>17800</v>
          </cell>
        </row>
        <row r="6078">
          <cell r="L6078">
            <v>0</v>
          </cell>
        </row>
        <row r="6079">
          <cell r="L6079">
            <v>5998000</v>
          </cell>
        </row>
        <row r="6080">
          <cell r="L6080">
            <v>0</v>
          </cell>
        </row>
        <row r="6081">
          <cell r="L6081">
            <v>2081000</v>
          </cell>
        </row>
        <row r="6082">
          <cell r="L6082">
            <v>0</v>
          </cell>
        </row>
        <row r="6083">
          <cell r="L6083">
            <v>50000000</v>
          </cell>
        </row>
        <row r="6084">
          <cell r="L6084">
            <v>0</v>
          </cell>
        </row>
        <row r="6085">
          <cell r="L6085">
            <v>3032000</v>
          </cell>
        </row>
        <row r="6086">
          <cell r="L6086">
            <v>0</v>
          </cell>
        </row>
        <row r="6087">
          <cell r="L6087">
            <v>2200000</v>
          </cell>
        </row>
        <row r="6088">
          <cell r="L6088">
            <v>0</v>
          </cell>
        </row>
        <row r="6089">
          <cell r="L6089">
            <v>303200</v>
          </cell>
        </row>
        <row r="6090">
          <cell r="L6090">
            <v>0</v>
          </cell>
        </row>
        <row r="6091">
          <cell r="L6091">
            <v>700000000</v>
          </cell>
        </row>
        <row r="6092">
          <cell r="L6092">
            <v>0</v>
          </cell>
        </row>
        <row r="6093">
          <cell r="L6093">
            <v>1282194</v>
          </cell>
        </row>
        <row r="6094">
          <cell r="L6094">
            <v>0</v>
          </cell>
        </row>
        <row r="6095">
          <cell r="L6095">
            <v>128219</v>
          </cell>
        </row>
        <row r="6096">
          <cell r="L6096">
            <v>0</v>
          </cell>
        </row>
        <row r="6097">
          <cell r="L6097">
            <v>3920000</v>
          </cell>
        </row>
        <row r="6098">
          <cell r="L6098">
            <v>0</v>
          </cell>
        </row>
        <row r="6099">
          <cell r="L6099">
            <v>34342798</v>
          </cell>
        </row>
        <row r="6100">
          <cell r="L6100">
            <v>0</v>
          </cell>
        </row>
        <row r="6101">
          <cell r="L6101">
            <v>6439275</v>
          </cell>
        </row>
        <row r="6102">
          <cell r="L6102">
            <v>0</v>
          </cell>
        </row>
        <row r="6103">
          <cell r="L6103">
            <v>2861900</v>
          </cell>
        </row>
        <row r="6104">
          <cell r="L6104">
            <v>0</v>
          </cell>
        </row>
        <row r="6105">
          <cell r="L6105">
            <v>10000</v>
          </cell>
        </row>
        <row r="6106">
          <cell r="L6106">
            <v>0</v>
          </cell>
        </row>
        <row r="6107">
          <cell r="L6107">
            <v>1000</v>
          </cell>
        </row>
        <row r="6108">
          <cell r="L6108">
            <v>0</v>
          </cell>
        </row>
        <row r="6109">
          <cell r="L6109">
            <v>3290000</v>
          </cell>
        </row>
        <row r="6110">
          <cell r="L6110">
            <v>0</v>
          </cell>
        </row>
        <row r="6111">
          <cell r="L6111">
            <v>9306000</v>
          </cell>
        </row>
        <row r="6112">
          <cell r="L6112">
            <v>0</v>
          </cell>
        </row>
        <row r="6113">
          <cell r="L6113">
            <v>5323000</v>
          </cell>
        </row>
        <row r="6114">
          <cell r="L6114">
            <v>0</v>
          </cell>
        </row>
        <row r="6115">
          <cell r="L6115">
            <v>237462545</v>
          </cell>
        </row>
        <row r="6116">
          <cell r="L6116">
            <v>0</v>
          </cell>
        </row>
        <row r="6117">
          <cell r="L6117">
            <v>4136300</v>
          </cell>
        </row>
        <row r="6118">
          <cell r="L6118">
            <v>0</v>
          </cell>
        </row>
        <row r="6119">
          <cell r="L6119">
            <v>413630</v>
          </cell>
        </row>
        <row r="6120">
          <cell r="L6120">
            <v>0</v>
          </cell>
        </row>
        <row r="6121">
          <cell r="L6121">
            <v>2530000</v>
          </cell>
        </row>
        <row r="6122">
          <cell r="L6122">
            <v>0</v>
          </cell>
        </row>
        <row r="6123">
          <cell r="L6123">
            <v>1145455</v>
          </cell>
        </row>
        <row r="6124">
          <cell r="L6124">
            <v>0</v>
          </cell>
        </row>
        <row r="6125">
          <cell r="L6125">
            <v>50000</v>
          </cell>
        </row>
        <row r="6126">
          <cell r="L6126">
            <v>0</v>
          </cell>
        </row>
        <row r="6127">
          <cell r="L6127">
            <v>114546</v>
          </cell>
        </row>
        <row r="6128">
          <cell r="L6128">
            <v>0</v>
          </cell>
        </row>
        <row r="6129">
          <cell r="L6129">
            <v>2732</v>
          </cell>
        </row>
        <row r="6130">
          <cell r="L6130">
            <v>0</v>
          </cell>
        </row>
        <row r="6131">
          <cell r="L6131">
            <v>2539</v>
          </cell>
        </row>
        <row r="6132">
          <cell r="L6132">
            <v>0</v>
          </cell>
        </row>
        <row r="6133">
          <cell r="L6133">
            <v>245086600</v>
          </cell>
        </row>
        <row r="6134">
          <cell r="L6134">
            <v>0</v>
          </cell>
        </row>
        <row r="6135">
          <cell r="L6135">
            <v>122543</v>
          </cell>
        </row>
        <row r="6136">
          <cell r="L6136">
            <v>0</v>
          </cell>
        </row>
        <row r="6137">
          <cell r="L6137">
            <v>12254</v>
          </cell>
        </row>
        <row r="6138">
          <cell r="L6138">
            <v>0</v>
          </cell>
        </row>
        <row r="6139">
          <cell r="L6139">
            <v>43164000</v>
          </cell>
        </row>
        <row r="6140">
          <cell r="L6140">
            <v>0</v>
          </cell>
        </row>
        <row r="6141">
          <cell r="L6141">
            <v>10000</v>
          </cell>
        </row>
        <row r="6142">
          <cell r="L6142">
            <v>0</v>
          </cell>
        </row>
        <row r="6143">
          <cell r="L6143">
            <v>1000</v>
          </cell>
        </row>
        <row r="6144">
          <cell r="L6144">
            <v>0</v>
          </cell>
        </row>
        <row r="6145">
          <cell r="L6145">
            <v>542500</v>
          </cell>
        </row>
        <row r="6146">
          <cell r="L6146">
            <v>0</v>
          </cell>
        </row>
        <row r="6147">
          <cell r="L6147">
            <v>2116667</v>
          </cell>
        </row>
        <row r="6148">
          <cell r="L6148">
            <v>0</v>
          </cell>
        </row>
        <row r="6149">
          <cell r="L6149">
            <v>79154182</v>
          </cell>
        </row>
        <row r="6150">
          <cell r="L6150">
            <v>0</v>
          </cell>
        </row>
        <row r="6151">
          <cell r="L6151">
            <v>198674713</v>
          </cell>
        </row>
        <row r="6152">
          <cell r="L6152">
            <v>0</v>
          </cell>
        </row>
        <row r="6153">
          <cell r="L6153">
            <v>1029000</v>
          </cell>
        </row>
        <row r="6154">
          <cell r="L6154">
            <v>0</v>
          </cell>
        </row>
        <row r="6155">
          <cell r="L6155">
            <v>1067550</v>
          </cell>
        </row>
        <row r="6156">
          <cell r="L6156">
            <v>0</v>
          </cell>
        </row>
        <row r="6157">
          <cell r="L6157">
            <v>416667</v>
          </cell>
        </row>
        <row r="6158">
          <cell r="L6158">
            <v>0</v>
          </cell>
        </row>
        <row r="6159">
          <cell r="L6159">
            <v>2794020</v>
          </cell>
        </row>
        <row r="6160">
          <cell r="L6160">
            <v>0</v>
          </cell>
        </row>
        <row r="6161">
          <cell r="L6161">
            <v>770075</v>
          </cell>
        </row>
        <row r="6162">
          <cell r="L6162">
            <v>0</v>
          </cell>
        </row>
        <row r="6163">
          <cell r="L6163">
            <v>250000</v>
          </cell>
        </row>
        <row r="6164">
          <cell r="L6164">
            <v>0</v>
          </cell>
        </row>
        <row r="6165">
          <cell r="L6165">
            <v>1445450</v>
          </cell>
        </row>
        <row r="6166">
          <cell r="L6166">
            <v>0</v>
          </cell>
        </row>
        <row r="6167">
          <cell r="L6167">
            <v>2107172</v>
          </cell>
        </row>
        <row r="6168">
          <cell r="L6168">
            <v>0</v>
          </cell>
        </row>
        <row r="6169">
          <cell r="L6169">
            <v>491450</v>
          </cell>
        </row>
        <row r="6170">
          <cell r="L6170">
            <v>0</v>
          </cell>
        </row>
        <row r="6171">
          <cell r="L6171">
            <v>72044379</v>
          </cell>
        </row>
        <row r="6172">
          <cell r="L6172">
            <v>0</v>
          </cell>
        </row>
        <row r="6173">
          <cell r="L6173">
            <v>997058</v>
          </cell>
        </row>
        <row r="6174">
          <cell r="L6174">
            <v>0</v>
          </cell>
        </row>
        <row r="6175">
          <cell r="L6175">
            <v>57500</v>
          </cell>
        </row>
        <row r="6176">
          <cell r="L6176">
            <v>0</v>
          </cell>
        </row>
        <row r="6177">
          <cell r="L6177">
            <v>847841</v>
          </cell>
        </row>
        <row r="6178">
          <cell r="L6178">
            <v>0</v>
          </cell>
        </row>
        <row r="6179">
          <cell r="L6179">
            <v>12010508</v>
          </cell>
        </row>
        <row r="6180">
          <cell r="L6180">
            <v>0</v>
          </cell>
        </row>
        <row r="6181">
          <cell r="L6181">
            <v>1010411</v>
          </cell>
        </row>
        <row r="6182">
          <cell r="L6182">
            <v>0</v>
          </cell>
        </row>
        <row r="6183">
          <cell r="L6183">
            <v>8821488</v>
          </cell>
        </row>
        <row r="6184">
          <cell r="L6184">
            <v>0</v>
          </cell>
        </row>
        <row r="6185">
          <cell r="L6185">
            <v>13043043</v>
          </cell>
        </row>
        <row r="6186">
          <cell r="L6186">
            <v>0</v>
          </cell>
        </row>
        <row r="6187">
          <cell r="L6187">
            <v>2525533</v>
          </cell>
        </row>
        <row r="6188">
          <cell r="L6188">
            <v>0</v>
          </cell>
        </row>
        <row r="6189">
          <cell r="L6189">
            <v>2911890</v>
          </cell>
        </row>
        <row r="6190">
          <cell r="L6190">
            <v>0</v>
          </cell>
        </row>
        <row r="6191">
          <cell r="L6191">
            <v>2836364</v>
          </cell>
        </row>
        <row r="6192">
          <cell r="L6192">
            <v>0</v>
          </cell>
        </row>
        <row r="6193">
          <cell r="L6193">
            <v>1173376</v>
          </cell>
        </row>
        <row r="6194">
          <cell r="L6194">
            <v>0</v>
          </cell>
        </row>
        <row r="6195">
          <cell r="L6195">
            <v>208333</v>
          </cell>
        </row>
        <row r="6196">
          <cell r="L6196">
            <v>0</v>
          </cell>
        </row>
        <row r="6197">
          <cell r="L6197">
            <v>2606060</v>
          </cell>
        </row>
        <row r="6198">
          <cell r="L6198">
            <v>0</v>
          </cell>
        </row>
        <row r="6199">
          <cell r="L6199">
            <v>8333333</v>
          </cell>
        </row>
        <row r="6200">
          <cell r="L6200">
            <v>0</v>
          </cell>
        </row>
        <row r="6201">
          <cell r="L6201">
            <v>6030307</v>
          </cell>
        </row>
        <row r="6202">
          <cell r="L6202">
            <v>0</v>
          </cell>
        </row>
        <row r="6203">
          <cell r="L6203">
            <v>14507323</v>
          </cell>
        </row>
        <row r="6204">
          <cell r="L6204">
            <v>0</v>
          </cell>
        </row>
        <row r="6205">
          <cell r="L6205">
            <v>8614462</v>
          </cell>
        </row>
        <row r="6206">
          <cell r="L6206">
            <v>0</v>
          </cell>
        </row>
        <row r="6207">
          <cell r="L6207">
            <v>485697</v>
          </cell>
        </row>
        <row r="6208">
          <cell r="L6208">
            <v>0</v>
          </cell>
        </row>
        <row r="6209">
          <cell r="L6209">
            <v>8098222</v>
          </cell>
        </row>
        <row r="6210">
          <cell r="L6210">
            <v>0</v>
          </cell>
        </row>
        <row r="6211">
          <cell r="L6211">
            <v>82619698</v>
          </cell>
        </row>
        <row r="6212">
          <cell r="L6212">
            <v>0</v>
          </cell>
        </row>
        <row r="6213">
          <cell r="L6213">
            <v>1000000</v>
          </cell>
        </row>
        <row r="6214">
          <cell r="L6214">
            <v>0</v>
          </cell>
        </row>
        <row r="6215">
          <cell r="L6215">
            <v>1000000</v>
          </cell>
        </row>
        <row r="6216">
          <cell r="L6216">
            <v>0</v>
          </cell>
        </row>
        <row r="6217">
          <cell r="L6217">
            <v>25000000</v>
          </cell>
        </row>
        <row r="6218">
          <cell r="L6218">
            <v>0</v>
          </cell>
        </row>
        <row r="6219">
          <cell r="L6219">
            <v>2409610</v>
          </cell>
        </row>
        <row r="6220">
          <cell r="L6220">
            <v>0</v>
          </cell>
        </row>
        <row r="6221">
          <cell r="L6221">
            <v>1876867</v>
          </cell>
        </row>
        <row r="6222">
          <cell r="L6222">
            <v>0</v>
          </cell>
        </row>
        <row r="6223">
          <cell r="L6223">
            <v>580000</v>
          </cell>
        </row>
        <row r="6224">
          <cell r="L6224">
            <v>0</v>
          </cell>
        </row>
        <row r="6225">
          <cell r="L6225">
            <v>5125048</v>
          </cell>
        </row>
        <row r="6226">
          <cell r="L6226">
            <v>0</v>
          </cell>
        </row>
        <row r="6227">
          <cell r="L6227">
            <v>9442440</v>
          </cell>
        </row>
        <row r="6228">
          <cell r="L6228">
            <v>0</v>
          </cell>
        </row>
        <row r="6229">
          <cell r="L6229">
            <v>2023380</v>
          </cell>
        </row>
        <row r="6230">
          <cell r="L6230">
            <v>0</v>
          </cell>
        </row>
        <row r="6231">
          <cell r="L6231">
            <v>1348920</v>
          </cell>
        </row>
        <row r="6232">
          <cell r="L6232">
            <v>0</v>
          </cell>
        </row>
        <row r="6233">
          <cell r="L6233">
            <v>7027290</v>
          </cell>
        </row>
        <row r="6234">
          <cell r="L6234">
            <v>0</v>
          </cell>
        </row>
        <row r="6235">
          <cell r="L6235">
            <v>3962700</v>
          </cell>
        </row>
        <row r="6236">
          <cell r="L6236">
            <v>0</v>
          </cell>
        </row>
        <row r="6237">
          <cell r="L6237">
            <v>11941650</v>
          </cell>
        </row>
        <row r="6238">
          <cell r="L6238">
            <v>0</v>
          </cell>
        </row>
        <row r="6239">
          <cell r="L6239">
            <v>1240110</v>
          </cell>
        </row>
        <row r="6240">
          <cell r="L6240">
            <v>0</v>
          </cell>
        </row>
        <row r="6241">
          <cell r="L6241">
            <v>699300</v>
          </cell>
        </row>
        <row r="6242">
          <cell r="L6242">
            <v>0</v>
          </cell>
        </row>
        <row r="6243">
          <cell r="L6243">
            <v>2107350</v>
          </cell>
        </row>
        <row r="6244">
          <cell r="L6244">
            <v>0</v>
          </cell>
        </row>
        <row r="6245">
          <cell r="L6245">
            <v>413370</v>
          </cell>
        </row>
        <row r="6246">
          <cell r="L6246">
            <v>0</v>
          </cell>
        </row>
        <row r="6247">
          <cell r="L6247">
            <v>233100</v>
          </cell>
        </row>
        <row r="6248">
          <cell r="L6248">
            <v>0</v>
          </cell>
        </row>
        <row r="6249">
          <cell r="L6249">
            <v>702450</v>
          </cell>
        </row>
        <row r="6250">
          <cell r="L6250">
            <v>0</v>
          </cell>
        </row>
        <row r="6251">
          <cell r="L6251">
            <v>3120000</v>
          </cell>
        </row>
        <row r="6252">
          <cell r="L6252">
            <v>0</v>
          </cell>
        </row>
        <row r="6253">
          <cell r="L6253">
            <v>585000</v>
          </cell>
        </row>
        <row r="6254">
          <cell r="L6254">
            <v>0</v>
          </cell>
        </row>
        <row r="6255">
          <cell r="L6255">
            <v>260000</v>
          </cell>
        </row>
        <row r="6256">
          <cell r="L6256">
            <v>0</v>
          </cell>
        </row>
        <row r="6257">
          <cell r="L6257">
            <v>2000000</v>
          </cell>
        </row>
        <row r="6258">
          <cell r="L6258">
            <v>0</v>
          </cell>
        </row>
        <row r="6259">
          <cell r="L6259">
            <v>2000000</v>
          </cell>
        </row>
        <row r="6260">
          <cell r="L6260">
            <v>0</v>
          </cell>
        </row>
        <row r="6261">
          <cell r="L6261">
            <v>2000000</v>
          </cell>
        </row>
        <row r="6262">
          <cell r="L6262">
            <v>0</v>
          </cell>
        </row>
        <row r="6263">
          <cell r="L6263">
            <v>2000000</v>
          </cell>
        </row>
        <row r="6264">
          <cell r="L6264">
            <v>0</v>
          </cell>
        </row>
        <row r="6265">
          <cell r="L6265">
            <v>75779908</v>
          </cell>
        </row>
        <row r="6266">
          <cell r="L6266">
            <v>0</v>
          </cell>
        </row>
        <row r="6267">
          <cell r="L6267">
            <v>85294515</v>
          </cell>
        </row>
        <row r="6268">
          <cell r="L6268">
            <v>0</v>
          </cell>
        </row>
        <row r="6269">
          <cell r="L6269">
            <v>103413392</v>
          </cell>
        </row>
        <row r="6270">
          <cell r="L6270">
            <v>0</v>
          </cell>
        </row>
        <row r="6271">
          <cell r="L6271">
            <v>1445450</v>
          </cell>
        </row>
        <row r="6272">
          <cell r="L6272">
            <v>0</v>
          </cell>
        </row>
        <row r="6273">
          <cell r="L6273">
            <v>75779908</v>
          </cell>
        </row>
        <row r="6274">
          <cell r="L6274">
            <v>0</v>
          </cell>
        </row>
        <row r="6275">
          <cell r="L6275">
            <v>8680770</v>
          </cell>
        </row>
        <row r="6276">
          <cell r="L6276">
            <v>0</v>
          </cell>
        </row>
        <row r="6277">
          <cell r="L6277">
            <v>1000000</v>
          </cell>
        </row>
        <row r="6278">
          <cell r="L6278">
            <v>0</v>
          </cell>
        </row>
        <row r="6279">
          <cell r="L6279">
            <v>1000000</v>
          </cell>
        </row>
        <row r="6280">
          <cell r="L6280">
            <v>0</v>
          </cell>
        </row>
        <row r="6281">
          <cell r="L6281">
            <v>752000</v>
          </cell>
        </row>
        <row r="6282">
          <cell r="L6282">
            <v>0</v>
          </cell>
        </row>
        <row r="6283">
          <cell r="L6283">
            <v>1853000</v>
          </cell>
        </row>
        <row r="6284">
          <cell r="L6284">
            <v>0</v>
          </cell>
        </row>
        <row r="6285">
          <cell r="L6285">
            <v>147000</v>
          </cell>
        </row>
        <row r="6286">
          <cell r="L6286">
            <v>0</v>
          </cell>
        </row>
        <row r="6287">
          <cell r="L6287">
            <v>460000</v>
          </cell>
        </row>
        <row r="6288">
          <cell r="L6288">
            <v>0</v>
          </cell>
        </row>
        <row r="6289">
          <cell r="L6289">
            <v>204000</v>
          </cell>
        </row>
        <row r="6290">
          <cell r="L6290">
            <v>0</v>
          </cell>
        </row>
        <row r="6291">
          <cell r="L6291">
            <v>420000</v>
          </cell>
        </row>
        <row r="6292">
          <cell r="L6292">
            <v>0</v>
          </cell>
        </row>
        <row r="6293">
          <cell r="L6293">
            <v>20000</v>
          </cell>
        </row>
        <row r="6294">
          <cell r="L6294">
            <v>0</v>
          </cell>
        </row>
        <row r="6295">
          <cell r="L6295">
            <v>10000</v>
          </cell>
        </row>
        <row r="6296">
          <cell r="L6296">
            <v>0</v>
          </cell>
        </row>
        <row r="6297">
          <cell r="L6297">
            <v>10000</v>
          </cell>
        </row>
        <row r="6298">
          <cell r="L6298">
            <v>0</v>
          </cell>
        </row>
        <row r="6299">
          <cell r="L6299">
            <v>1400000</v>
          </cell>
        </row>
        <row r="6300">
          <cell r="L6300">
            <v>0</v>
          </cell>
        </row>
        <row r="6301">
          <cell r="L6301">
            <v>422000</v>
          </cell>
        </row>
        <row r="6302">
          <cell r="L6302">
            <v>0</v>
          </cell>
        </row>
        <row r="6303">
          <cell r="L6303">
            <v>480000</v>
          </cell>
        </row>
        <row r="6304">
          <cell r="L6304">
            <v>0</v>
          </cell>
        </row>
        <row r="6305">
          <cell r="L6305">
            <v>240000</v>
          </cell>
        </row>
        <row r="6306">
          <cell r="L6306">
            <v>0</v>
          </cell>
        </row>
        <row r="6307">
          <cell r="L6307">
            <v>152000</v>
          </cell>
        </row>
        <row r="6308">
          <cell r="L6308">
            <v>0</v>
          </cell>
        </row>
        <row r="6309">
          <cell r="L6309">
            <v>85294515</v>
          </cell>
        </row>
        <row r="6310">
          <cell r="L6310">
            <v>0</v>
          </cell>
        </row>
        <row r="6311">
          <cell r="L6311">
            <v>4895100</v>
          </cell>
        </row>
        <row r="6312">
          <cell r="L6312">
            <v>0</v>
          </cell>
        </row>
        <row r="6313">
          <cell r="L6313">
            <v>7740000</v>
          </cell>
        </row>
        <row r="6314">
          <cell r="L6314">
            <v>0</v>
          </cell>
        </row>
        <row r="6315">
          <cell r="L6315">
            <v>14804528</v>
          </cell>
        </row>
        <row r="6316">
          <cell r="L6316">
            <v>0</v>
          </cell>
        </row>
        <row r="6317">
          <cell r="L6317">
            <v>770075</v>
          </cell>
        </row>
        <row r="6318">
          <cell r="L6318">
            <v>0</v>
          </cell>
        </row>
        <row r="6319">
          <cell r="L6319">
            <v>5232000</v>
          </cell>
        </row>
        <row r="6320">
          <cell r="L6320">
            <v>0</v>
          </cell>
        </row>
        <row r="6321">
          <cell r="L6321">
            <v>3660083</v>
          </cell>
        </row>
        <row r="6322">
          <cell r="L6322">
            <v>0</v>
          </cell>
        </row>
        <row r="6323">
          <cell r="L6323">
            <v>57713531</v>
          </cell>
        </row>
        <row r="6324">
          <cell r="L6324">
            <v>0</v>
          </cell>
        </row>
        <row r="6325">
          <cell r="L6325">
            <v>2300000</v>
          </cell>
        </row>
        <row r="6326">
          <cell r="L6326">
            <v>0</v>
          </cell>
        </row>
        <row r="6327">
          <cell r="L6327">
            <v>10938155</v>
          </cell>
        </row>
        <row r="6328">
          <cell r="L6328">
            <v>0</v>
          </cell>
        </row>
        <row r="6329">
          <cell r="L6329">
            <v>128413392</v>
          </cell>
        </row>
        <row r="6330">
          <cell r="L6330">
            <v>0</v>
          </cell>
        </row>
        <row r="6331">
          <cell r="L6331">
            <v>14751450</v>
          </cell>
        </row>
        <row r="6332">
          <cell r="L6332">
            <v>0</v>
          </cell>
        </row>
        <row r="6333">
          <cell r="L6333">
            <v>9959684</v>
          </cell>
        </row>
        <row r="6334">
          <cell r="L6334">
            <v>0</v>
          </cell>
        </row>
        <row r="6335">
          <cell r="L6335">
            <v>79154182</v>
          </cell>
        </row>
        <row r="6336">
          <cell r="L6336">
            <v>0</v>
          </cell>
        </row>
        <row r="6337">
          <cell r="L6337">
            <v>198674713</v>
          </cell>
        </row>
        <row r="6338">
          <cell r="L6338">
            <v>0</v>
          </cell>
        </row>
        <row r="6339">
          <cell r="L6339">
            <v>16446383</v>
          </cell>
        </row>
        <row r="6340">
          <cell r="L6340">
            <v>0</v>
          </cell>
        </row>
        <row r="6341">
          <cell r="L6341">
            <v>16598200</v>
          </cell>
        </row>
        <row r="6342">
          <cell r="L6342">
            <v>0</v>
          </cell>
        </row>
        <row r="6343">
          <cell r="L6343">
            <v>4792392</v>
          </cell>
        </row>
        <row r="6344">
          <cell r="L6344">
            <v>0</v>
          </cell>
        </row>
        <row r="6345">
          <cell r="L6345">
            <v>78778334</v>
          </cell>
        </row>
        <row r="6346">
          <cell r="L6346">
            <v>0</v>
          </cell>
        </row>
        <row r="6347">
          <cell r="L6347">
            <v>37736011</v>
          </cell>
        </row>
        <row r="6348">
          <cell r="L6348">
            <v>0</v>
          </cell>
        </row>
        <row r="6349">
          <cell r="L6349">
            <v>250000</v>
          </cell>
        </row>
        <row r="6350">
          <cell r="L6350">
            <v>0</v>
          </cell>
        </row>
        <row r="6351">
          <cell r="L6351">
            <v>1816634</v>
          </cell>
        </row>
        <row r="6352">
          <cell r="L6352">
            <v>0</v>
          </cell>
        </row>
        <row r="6353">
          <cell r="L6353">
            <v>8389500</v>
          </cell>
        </row>
        <row r="6354">
          <cell r="L6354">
            <v>0</v>
          </cell>
        </row>
        <row r="6355">
          <cell r="L6355">
            <v>14629000</v>
          </cell>
        </row>
        <row r="6356">
          <cell r="L6356">
            <v>0</v>
          </cell>
        </row>
        <row r="6357">
          <cell r="L6357">
            <v>25160146</v>
          </cell>
        </row>
        <row r="6358">
          <cell r="L6358">
            <v>0</v>
          </cell>
        </row>
        <row r="6359">
          <cell r="L6359">
            <v>8826546</v>
          </cell>
        </row>
        <row r="6360">
          <cell r="L6360">
            <v>0</v>
          </cell>
        </row>
        <row r="6361">
          <cell r="L6361">
            <v>1294833</v>
          </cell>
        </row>
        <row r="6362">
          <cell r="L6362">
            <v>0</v>
          </cell>
        </row>
        <row r="6363">
          <cell r="L6363">
            <v>4521451</v>
          </cell>
        </row>
        <row r="6364">
          <cell r="L6364">
            <v>0</v>
          </cell>
        </row>
        <row r="6365">
          <cell r="L6365">
            <v>5391000</v>
          </cell>
        </row>
        <row r="6366">
          <cell r="L6366">
            <v>0</v>
          </cell>
        </row>
        <row r="6367">
          <cell r="L6367">
            <v>20750000</v>
          </cell>
        </row>
        <row r="6368">
          <cell r="L6368">
            <v>0</v>
          </cell>
        </row>
        <row r="6369">
          <cell r="L6369">
            <v>5134222</v>
          </cell>
        </row>
        <row r="6370">
          <cell r="L6370">
            <v>0</v>
          </cell>
        </row>
        <row r="6371">
          <cell r="L6371">
            <v>59190684</v>
          </cell>
        </row>
        <row r="6372">
          <cell r="L6372">
            <v>0</v>
          </cell>
        </row>
        <row r="6373">
          <cell r="L6373">
            <v>815625376</v>
          </cell>
        </row>
        <row r="6374">
          <cell r="L6374">
            <v>0</v>
          </cell>
        </row>
        <row r="6375">
          <cell r="L6375">
            <v>84809241</v>
          </cell>
        </row>
        <row r="6376">
          <cell r="L6376">
            <v>0</v>
          </cell>
        </row>
        <row r="6377">
          <cell r="L6377">
            <v>10000</v>
          </cell>
        </row>
        <row r="6378">
          <cell r="L6378">
            <v>0</v>
          </cell>
        </row>
        <row r="6379">
          <cell r="L6379">
            <v>1000</v>
          </cell>
        </row>
        <row r="6380">
          <cell r="L6380">
            <v>0</v>
          </cell>
        </row>
        <row r="6381">
          <cell r="L6381">
            <v>129467976</v>
          </cell>
        </row>
        <row r="6382">
          <cell r="L6382">
            <v>0</v>
          </cell>
        </row>
        <row r="6383">
          <cell r="L6383">
            <v>12946798</v>
          </cell>
        </row>
        <row r="6384">
          <cell r="L6384">
            <v>0</v>
          </cell>
        </row>
        <row r="6385">
          <cell r="L6385">
            <v>27224299</v>
          </cell>
        </row>
        <row r="6386">
          <cell r="L6386">
            <v>0</v>
          </cell>
        </row>
        <row r="6387">
          <cell r="L6387">
            <v>272242989</v>
          </cell>
        </row>
        <row r="6388">
          <cell r="L6388">
            <v>0</v>
          </cell>
        </row>
        <row r="6389">
          <cell r="L6389">
            <v>9000000</v>
          </cell>
        </row>
        <row r="6390">
          <cell r="L6390">
            <v>0</v>
          </cell>
        </row>
        <row r="6391">
          <cell r="L6391">
            <v>300000</v>
          </cell>
        </row>
        <row r="6392">
          <cell r="L6392">
            <v>0</v>
          </cell>
        </row>
        <row r="6393">
          <cell r="L6393">
            <v>145454</v>
          </cell>
        </row>
        <row r="6394">
          <cell r="L6394">
            <v>0</v>
          </cell>
        </row>
        <row r="6395">
          <cell r="L6395">
            <v>183234</v>
          </cell>
        </row>
        <row r="6396">
          <cell r="L6396">
            <v>0</v>
          </cell>
        </row>
        <row r="6397">
          <cell r="L6397">
            <v>211360</v>
          </cell>
        </row>
        <row r="6398">
          <cell r="L6398">
            <v>0</v>
          </cell>
        </row>
        <row r="6399">
          <cell r="L6399">
            <v>30000</v>
          </cell>
        </row>
        <row r="6400">
          <cell r="L6400">
            <v>0</v>
          </cell>
        </row>
        <row r="6401">
          <cell r="L6401">
            <v>14546</v>
          </cell>
        </row>
        <row r="6402">
          <cell r="L6402">
            <v>0</v>
          </cell>
        </row>
        <row r="6403">
          <cell r="L6403">
            <v>18324</v>
          </cell>
        </row>
        <row r="6404">
          <cell r="L6404">
            <v>0</v>
          </cell>
        </row>
        <row r="6405">
          <cell r="L6405">
            <v>21136</v>
          </cell>
        </row>
        <row r="6406">
          <cell r="L6406">
            <v>0</v>
          </cell>
        </row>
        <row r="6407">
          <cell r="L6407">
            <v>30000000</v>
          </cell>
        </row>
        <row r="6408">
          <cell r="L6408">
            <v>0</v>
          </cell>
        </row>
        <row r="6409">
          <cell r="L6409">
            <v>10000</v>
          </cell>
        </row>
        <row r="6410">
          <cell r="L6410">
            <v>0</v>
          </cell>
        </row>
        <row r="6411">
          <cell r="L6411">
            <v>1000</v>
          </cell>
        </row>
        <row r="6412">
          <cell r="L6412">
            <v>0</v>
          </cell>
        </row>
        <row r="6413">
          <cell r="L6413">
            <v>7901859</v>
          </cell>
        </row>
        <row r="6414">
          <cell r="L6414">
            <v>0</v>
          </cell>
        </row>
        <row r="6415">
          <cell r="L6415">
            <v>1027553664</v>
          </cell>
        </row>
        <row r="6416">
          <cell r="L6416">
            <v>0</v>
          </cell>
        </row>
        <row r="6417">
          <cell r="L6417">
            <v>2000000000</v>
          </cell>
        </row>
        <row r="6418">
          <cell r="L6418">
            <v>0</v>
          </cell>
        </row>
        <row r="6419">
          <cell r="L6419">
            <v>1000000000</v>
          </cell>
        </row>
        <row r="6420">
          <cell r="L6420">
            <v>0</v>
          </cell>
        </row>
        <row r="6421">
          <cell r="L6421">
            <v>44165484</v>
          </cell>
        </row>
        <row r="6422">
          <cell r="L6422">
            <v>0</v>
          </cell>
        </row>
        <row r="6423">
          <cell r="L6423">
            <v>10000</v>
          </cell>
        </row>
        <row r="6424">
          <cell r="L6424">
            <v>0</v>
          </cell>
        </row>
        <row r="6425">
          <cell r="L6425">
            <v>1000</v>
          </cell>
        </row>
        <row r="6426">
          <cell r="L6426">
            <v>0</v>
          </cell>
        </row>
        <row r="6427">
          <cell r="L6427">
            <v>10000</v>
          </cell>
        </row>
        <row r="6428">
          <cell r="L6428">
            <v>0</v>
          </cell>
        </row>
        <row r="6429">
          <cell r="L6429">
            <v>1000</v>
          </cell>
        </row>
        <row r="6430">
          <cell r="L6430">
            <v>0</v>
          </cell>
        </row>
        <row r="6431">
          <cell r="L6431">
            <v>57083</v>
          </cell>
        </row>
        <row r="6432">
          <cell r="L6432">
            <v>0</v>
          </cell>
        </row>
        <row r="6433">
          <cell r="L6433">
            <v>2800000</v>
          </cell>
        </row>
        <row r="6434">
          <cell r="L6434">
            <v>0</v>
          </cell>
        </row>
        <row r="6435">
          <cell r="L6435">
            <v>16500000</v>
          </cell>
        </row>
        <row r="6436">
          <cell r="L6436">
            <v>0</v>
          </cell>
        </row>
        <row r="6437">
          <cell r="L6437">
            <v>1000000</v>
          </cell>
        </row>
        <row r="6438">
          <cell r="L6438">
            <v>0</v>
          </cell>
        </row>
        <row r="6439">
          <cell r="L6439">
            <v>680000</v>
          </cell>
        </row>
        <row r="6440">
          <cell r="L6440">
            <v>0</v>
          </cell>
        </row>
        <row r="6441">
          <cell r="L6441">
            <v>152000</v>
          </cell>
        </row>
        <row r="6442">
          <cell r="L6442">
            <v>0</v>
          </cell>
        </row>
        <row r="6443">
          <cell r="L6443">
            <v>440000</v>
          </cell>
        </row>
        <row r="6444">
          <cell r="L6444">
            <v>0</v>
          </cell>
        </row>
        <row r="6445">
          <cell r="L6445">
            <v>960000</v>
          </cell>
        </row>
        <row r="6446">
          <cell r="L6446">
            <v>0</v>
          </cell>
        </row>
        <row r="6447">
          <cell r="L6447">
            <v>44000</v>
          </cell>
        </row>
        <row r="6448">
          <cell r="L6448">
            <v>0</v>
          </cell>
        </row>
        <row r="6449">
          <cell r="L6449">
            <v>138000</v>
          </cell>
        </row>
        <row r="6450">
          <cell r="L6450">
            <v>0</v>
          </cell>
        </row>
        <row r="6451">
          <cell r="L6451">
            <v>200000000</v>
          </cell>
        </row>
        <row r="6452">
          <cell r="L6452">
            <v>0</v>
          </cell>
        </row>
        <row r="6453">
          <cell r="L6453">
            <v>90000</v>
          </cell>
        </row>
        <row r="6454">
          <cell r="L6454">
            <v>0</v>
          </cell>
        </row>
        <row r="6455">
          <cell r="L6455">
            <v>15000000</v>
          </cell>
        </row>
        <row r="6456">
          <cell r="L6456">
            <v>0</v>
          </cell>
        </row>
        <row r="6457">
          <cell r="L6457">
            <v>19200708</v>
          </cell>
        </row>
        <row r="6458">
          <cell r="L6458">
            <v>0</v>
          </cell>
        </row>
        <row r="6459">
          <cell r="L6459">
            <v>1500000</v>
          </cell>
        </row>
        <row r="6460">
          <cell r="L6460">
            <v>0</v>
          </cell>
        </row>
        <row r="6461">
          <cell r="L6461">
            <v>17048793</v>
          </cell>
        </row>
        <row r="6462">
          <cell r="L6462">
            <v>0</v>
          </cell>
        </row>
        <row r="6463">
          <cell r="L6463">
            <v>1704879</v>
          </cell>
        </row>
        <row r="6464">
          <cell r="L6464">
            <v>0</v>
          </cell>
        </row>
        <row r="6465">
          <cell r="L6465">
            <v>480000</v>
          </cell>
        </row>
        <row r="6466">
          <cell r="L6466">
            <v>0</v>
          </cell>
        </row>
        <row r="6467">
          <cell r="L6467">
            <v>270000</v>
          </cell>
        </row>
        <row r="6468">
          <cell r="L6468">
            <v>0</v>
          </cell>
        </row>
        <row r="6469">
          <cell r="L6469">
            <v>370000</v>
          </cell>
        </row>
        <row r="6470">
          <cell r="L6470">
            <v>0</v>
          </cell>
        </row>
        <row r="6471">
          <cell r="L6471">
            <v>916364</v>
          </cell>
        </row>
        <row r="6472">
          <cell r="L6472">
            <v>0</v>
          </cell>
        </row>
        <row r="6473">
          <cell r="L6473">
            <v>91636</v>
          </cell>
        </row>
        <row r="6474">
          <cell r="L6474">
            <v>0</v>
          </cell>
        </row>
        <row r="6475">
          <cell r="L6475">
            <v>130000</v>
          </cell>
        </row>
        <row r="6476">
          <cell r="L6476">
            <v>0</v>
          </cell>
        </row>
        <row r="6477">
          <cell r="L6477">
            <v>2537000000</v>
          </cell>
        </row>
        <row r="6478">
          <cell r="L6478">
            <v>0</v>
          </cell>
        </row>
        <row r="6479">
          <cell r="L6479">
            <v>748109184</v>
          </cell>
        </row>
        <row r="6480">
          <cell r="L6480">
            <v>0</v>
          </cell>
        </row>
        <row r="6481">
          <cell r="L6481">
            <v>361145345</v>
          </cell>
        </row>
        <row r="6482">
          <cell r="L6482">
            <v>0</v>
          </cell>
        </row>
        <row r="6483">
          <cell r="L6483">
            <v>18028300</v>
          </cell>
        </row>
        <row r="6484">
          <cell r="L6484">
            <v>0</v>
          </cell>
        </row>
        <row r="6485">
          <cell r="L6485">
            <v>1802830</v>
          </cell>
        </row>
        <row r="6486">
          <cell r="L6486">
            <v>0</v>
          </cell>
        </row>
        <row r="6487">
          <cell r="L6487">
            <v>46423198</v>
          </cell>
        </row>
        <row r="6488">
          <cell r="L6488">
            <v>0</v>
          </cell>
        </row>
        <row r="6489">
          <cell r="L6489">
            <v>258000</v>
          </cell>
        </row>
        <row r="6490">
          <cell r="L6490">
            <v>0</v>
          </cell>
        </row>
        <row r="6491">
          <cell r="L6491">
            <v>25800</v>
          </cell>
        </row>
        <row r="6492">
          <cell r="L6492">
            <v>0</v>
          </cell>
        </row>
        <row r="6493">
          <cell r="L6493">
            <v>16546952</v>
          </cell>
        </row>
        <row r="6494">
          <cell r="L6494">
            <v>0</v>
          </cell>
        </row>
        <row r="6495">
          <cell r="L6495">
            <v>7987463</v>
          </cell>
        </row>
        <row r="6496">
          <cell r="L6496">
            <v>0</v>
          </cell>
        </row>
        <row r="6497">
          <cell r="L6497">
            <v>144000</v>
          </cell>
        </row>
        <row r="6498">
          <cell r="L6498">
            <v>0</v>
          </cell>
        </row>
        <row r="6499">
          <cell r="L6499">
            <v>1200000</v>
          </cell>
        </row>
        <row r="6500">
          <cell r="L6500">
            <v>0</v>
          </cell>
        </row>
        <row r="6501">
          <cell r="L6501">
            <v>298636</v>
          </cell>
        </row>
        <row r="6502">
          <cell r="L6502">
            <v>0</v>
          </cell>
        </row>
        <row r="6503">
          <cell r="L6503">
            <v>29864</v>
          </cell>
        </row>
        <row r="6504">
          <cell r="L6504">
            <v>0</v>
          </cell>
        </row>
        <row r="6505">
          <cell r="L6505">
            <v>915818</v>
          </cell>
        </row>
        <row r="6506">
          <cell r="L6506">
            <v>0</v>
          </cell>
        </row>
        <row r="6507">
          <cell r="L6507">
            <v>91582</v>
          </cell>
        </row>
        <row r="6508">
          <cell r="L6508">
            <v>0</v>
          </cell>
        </row>
        <row r="6509">
          <cell r="L6509">
            <v>160000</v>
          </cell>
        </row>
        <row r="6510">
          <cell r="L6510">
            <v>0</v>
          </cell>
        </row>
        <row r="6511">
          <cell r="L6511">
            <v>1850000</v>
          </cell>
        </row>
        <row r="6512">
          <cell r="L6512">
            <v>0</v>
          </cell>
        </row>
        <row r="6513">
          <cell r="L6513">
            <v>44000</v>
          </cell>
        </row>
        <row r="6514">
          <cell r="L6514">
            <v>0</v>
          </cell>
        </row>
        <row r="6515">
          <cell r="L6515">
            <v>960000</v>
          </cell>
        </row>
        <row r="6516">
          <cell r="L6516">
            <v>0</v>
          </cell>
        </row>
        <row r="6517">
          <cell r="L6517">
            <v>185000</v>
          </cell>
        </row>
        <row r="6518">
          <cell r="L6518">
            <v>0</v>
          </cell>
        </row>
        <row r="6519">
          <cell r="L6519">
            <v>28786750</v>
          </cell>
        </row>
        <row r="6520">
          <cell r="L6520">
            <v>0</v>
          </cell>
        </row>
        <row r="6521">
          <cell r="L6521">
            <v>10000</v>
          </cell>
        </row>
        <row r="6522">
          <cell r="L6522">
            <v>0</v>
          </cell>
        </row>
        <row r="6523">
          <cell r="L6523">
            <v>1000</v>
          </cell>
        </row>
        <row r="6524">
          <cell r="L6524">
            <v>0</v>
          </cell>
        </row>
        <row r="6525">
          <cell r="L6525">
            <v>8723740</v>
          </cell>
        </row>
        <row r="6526">
          <cell r="L6526">
            <v>0</v>
          </cell>
        </row>
        <row r="6527">
          <cell r="L6527">
            <v>10000</v>
          </cell>
        </row>
        <row r="6528">
          <cell r="L6528">
            <v>0</v>
          </cell>
        </row>
        <row r="6529">
          <cell r="L6529">
            <v>1000</v>
          </cell>
        </row>
        <row r="6530">
          <cell r="L6530">
            <v>0</v>
          </cell>
        </row>
        <row r="6531">
          <cell r="L6531">
            <v>35494078</v>
          </cell>
        </row>
        <row r="6532">
          <cell r="L6532">
            <v>0</v>
          </cell>
        </row>
        <row r="6533">
          <cell r="L6533">
            <v>6655140</v>
          </cell>
        </row>
        <row r="6534">
          <cell r="L6534">
            <v>0</v>
          </cell>
        </row>
        <row r="6535">
          <cell r="L6535">
            <v>2957840</v>
          </cell>
        </row>
        <row r="6536">
          <cell r="L6536">
            <v>0</v>
          </cell>
        </row>
        <row r="6537">
          <cell r="L6537">
            <v>10000</v>
          </cell>
        </row>
        <row r="6538">
          <cell r="L6538">
            <v>0</v>
          </cell>
        </row>
        <row r="6539">
          <cell r="L6539">
            <v>1000</v>
          </cell>
        </row>
        <row r="6540">
          <cell r="L6540">
            <v>0</v>
          </cell>
        </row>
        <row r="6541">
          <cell r="L6541">
            <v>388889</v>
          </cell>
        </row>
        <row r="6542">
          <cell r="L6542">
            <v>0</v>
          </cell>
        </row>
        <row r="6543">
          <cell r="L6543">
            <v>1000000</v>
          </cell>
        </row>
        <row r="6544">
          <cell r="L6544">
            <v>0</v>
          </cell>
        </row>
        <row r="6545">
          <cell r="L6545">
            <v>350000</v>
          </cell>
        </row>
        <row r="6546">
          <cell r="L6546">
            <v>0</v>
          </cell>
        </row>
        <row r="6547">
          <cell r="L6547">
            <v>1209600000</v>
          </cell>
        </row>
        <row r="6548">
          <cell r="L6548">
            <v>0</v>
          </cell>
        </row>
        <row r="6549">
          <cell r="L6549">
            <v>1221395042</v>
          </cell>
        </row>
        <row r="6550">
          <cell r="L6550">
            <v>0</v>
          </cell>
        </row>
        <row r="6551">
          <cell r="L6551">
            <v>22500000</v>
          </cell>
        </row>
        <row r="6552">
          <cell r="L6552">
            <v>0</v>
          </cell>
        </row>
        <row r="6553">
          <cell r="L6553">
            <v>4518035</v>
          </cell>
        </row>
        <row r="6554">
          <cell r="L6554">
            <v>0</v>
          </cell>
        </row>
        <row r="6555">
          <cell r="L6555">
            <v>1221395042</v>
          </cell>
        </row>
        <row r="6556">
          <cell r="L6556">
            <v>0</v>
          </cell>
        </row>
        <row r="6557">
          <cell r="L6557">
            <v>1209600000</v>
          </cell>
        </row>
        <row r="6558">
          <cell r="L6558">
            <v>0</v>
          </cell>
        </row>
        <row r="6559">
          <cell r="L6559">
            <v>9600000</v>
          </cell>
        </row>
        <row r="6560">
          <cell r="L6560">
            <v>0</v>
          </cell>
        </row>
        <row r="6561">
          <cell r="L6561">
            <v>1000611198</v>
          </cell>
        </row>
        <row r="6562">
          <cell r="L6562">
            <v>0</v>
          </cell>
        </row>
        <row r="6563">
          <cell r="L6563">
            <v>1134300</v>
          </cell>
        </row>
        <row r="6564">
          <cell r="L6564">
            <v>0</v>
          </cell>
        </row>
        <row r="6565">
          <cell r="L6565">
            <v>600000000</v>
          </cell>
        </row>
        <row r="6566">
          <cell r="L6566">
            <v>0</v>
          </cell>
        </row>
        <row r="6567">
          <cell r="L6567">
            <v>300000000</v>
          </cell>
        </row>
        <row r="6568">
          <cell r="L6568">
            <v>0</v>
          </cell>
        </row>
        <row r="6569">
          <cell r="L6569">
            <v>207500</v>
          </cell>
        </row>
        <row r="6570">
          <cell r="L6570">
            <v>0</v>
          </cell>
        </row>
        <row r="6571">
          <cell r="L6571">
            <v>179049500</v>
          </cell>
        </row>
        <row r="6572">
          <cell r="L6572">
            <v>0</v>
          </cell>
        </row>
        <row r="6573">
          <cell r="L6573">
            <v>600000000</v>
          </cell>
        </row>
        <row r="6574">
          <cell r="L6574">
            <v>0</v>
          </cell>
        </row>
        <row r="6575">
          <cell r="L6575">
            <v>5373000</v>
          </cell>
        </row>
        <row r="6576">
          <cell r="L6576">
            <v>0</v>
          </cell>
        </row>
        <row r="6577">
          <cell r="L6577">
            <v>537300</v>
          </cell>
        </row>
        <row r="6578">
          <cell r="L6578">
            <v>0</v>
          </cell>
        </row>
        <row r="6579">
          <cell r="L6579">
            <v>88000</v>
          </cell>
        </row>
        <row r="6580">
          <cell r="L6580">
            <v>0</v>
          </cell>
        </row>
        <row r="6581">
          <cell r="L6581">
            <v>1030909</v>
          </cell>
        </row>
        <row r="6582">
          <cell r="L6582">
            <v>0</v>
          </cell>
        </row>
        <row r="6583">
          <cell r="L6583">
            <v>103091</v>
          </cell>
        </row>
        <row r="6584">
          <cell r="L6584">
            <v>0</v>
          </cell>
        </row>
        <row r="6585">
          <cell r="L6585">
            <v>2075000</v>
          </cell>
        </row>
        <row r="6586">
          <cell r="L6586">
            <v>0</v>
          </cell>
        </row>
        <row r="6587">
          <cell r="L6587">
            <v>207500</v>
          </cell>
        </row>
        <row r="6588">
          <cell r="L6588">
            <v>0</v>
          </cell>
        </row>
        <row r="6589">
          <cell r="L6589">
            <v>222309</v>
          </cell>
        </row>
        <row r="6590">
          <cell r="L6590">
            <v>0</v>
          </cell>
        </row>
        <row r="6591">
          <cell r="L6591">
            <v>2800000</v>
          </cell>
        </row>
        <row r="6592">
          <cell r="L6592">
            <v>0</v>
          </cell>
        </row>
        <row r="6593">
          <cell r="L6593">
            <v>88000</v>
          </cell>
        </row>
        <row r="6594">
          <cell r="L6594">
            <v>0</v>
          </cell>
        </row>
        <row r="6595">
          <cell r="L6595">
            <v>101818</v>
          </cell>
        </row>
        <row r="6596">
          <cell r="L6596">
            <v>0</v>
          </cell>
        </row>
        <row r="6597">
          <cell r="L6597">
            <v>280000</v>
          </cell>
        </row>
        <row r="6598">
          <cell r="L6598">
            <v>0</v>
          </cell>
        </row>
        <row r="6599">
          <cell r="L6599">
            <v>10182</v>
          </cell>
        </row>
        <row r="6600">
          <cell r="L6600">
            <v>0</v>
          </cell>
        </row>
        <row r="6601">
          <cell r="L6601">
            <v>46000</v>
          </cell>
        </row>
        <row r="6602">
          <cell r="L6602">
            <v>0</v>
          </cell>
        </row>
        <row r="6603">
          <cell r="L6603">
            <v>915818</v>
          </cell>
        </row>
        <row r="6604">
          <cell r="L6604">
            <v>0</v>
          </cell>
        </row>
        <row r="6605">
          <cell r="L6605">
            <v>20000</v>
          </cell>
        </row>
        <row r="6606">
          <cell r="L6606">
            <v>0</v>
          </cell>
        </row>
        <row r="6607">
          <cell r="L6607">
            <v>30000</v>
          </cell>
        </row>
        <row r="6608">
          <cell r="L6608">
            <v>0</v>
          </cell>
        </row>
        <row r="6609">
          <cell r="L6609">
            <v>91582</v>
          </cell>
        </row>
        <row r="6610">
          <cell r="L6610">
            <v>0</v>
          </cell>
        </row>
        <row r="6611">
          <cell r="L6611">
            <v>132000</v>
          </cell>
        </row>
        <row r="6612">
          <cell r="L6612">
            <v>0</v>
          </cell>
        </row>
        <row r="6613">
          <cell r="L6613">
            <v>192000</v>
          </cell>
        </row>
        <row r="6614">
          <cell r="L6614">
            <v>0</v>
          </cell>
        </row>
        <row r="6615">
          <cell r="L6615">
            <v>4100000</v>
          </cell>
        </row>
        <row r="6616">
          <cell r="L6616">
            <v>0</v>
          </cell>
        </row>
        <row r="6617">
          <cell r="L6617">
            <v>77000</v>
          </cell>
        </row>
        <row r="6618">
          <cell r="L6618">
            <v>0</v>
          </cell>
        </row>
        <row r="6619">
          <cell r="L6619">
            <v>111818</v>
          </cell>
        </row>
        <row r="6620">
          <cell r="L6620">
            <v>0</v>
          </cell>
        </row>
        <row r="6621">
          <cell r="L6621">
            <v>410000</v>
          </cell>
        </row>
        <row r="6622">
          <cell r="L6622">
            <v>0</v>
          </cell>
        </row>
        <row r="6623">
          <cell r="L6623">
            <v>11182</v>
          </cell>
        </row>
        <row r="6624">
          <cell r="L6624">
            <v>0</v>
          </cell>
        </row>
        <row r="6625">
          <cell r="L6625">
            <v>11732000</v>
          </cell>
        </row>
        <row r="6626">
          <cell r="L6626">
            <v>0</v>
          </cell>
        </row>
        <row r="6627">
          <cell r="L6627">
            <v>500000</v>
          </cell>
        </row>
        <row r="6628">
          <cell r="L6628">
            <v>0</v>
          </cell>
        </row>
        <row r="6629">
          <cell r="L6629">
            <v>796364</v>
          </cell>
        </row>
        <row r="6630">
          <cell r="L6630">
            <v>0</v>
          </cell>
        </row>
        <row r="6631">
          <cell r="L6631">
            <v>79636</v>
          </cell>
        </row>
        <row r="6632">
          <cell r="L6632">
            <v>0</v>
          </cell>
        </row>
        <row r="6633">
          <cell r="L6633">
            <v>20000</v>
          </cell>
        </row>
        <row r="6634">
          <cell r="L6634">
            <v>0</v>
          </cell>
        </row>
        <row r="6635">
          <cell r="L6635">
            <v>150000</v>
          </cell>
        </row>
        <row r="6636">
          <cell r="L6636">
            <v>0</v>
          </cell>
        </row>
        <row r="6637">
          <cell r="L6637">
            <v>300000</v>
          </cell>
        </row>
        <row r="6638">
          <cell r="L6638">
            <v>0</v>
          </cell>
        </row>
        <row r="6639">
          <cell r="L6639">
            <v>87045000</v>
          </cell>
        </row>
        <row r="6640">
          <cell r="L6640">
            <v>0</v>
          </cell>
        </row>
        <row r="6641">
          <cell r="L6641">
            <v>6650000</v>
          </cell>
        </row>
        <row r="6642">
          <cell r="L6642">
            <v>0</v>
          </cell>
        </row>
        <row r="6643">
          <cell r="L6643">
            <v>35000000</v>
          </cell>
        </row>
        <row r="6644">
          <cell r="L6644">
            <v>0</v>
          </cell>
        </row>
        <row r="6645">
          <cell r="L6645">
            <v>1877296</v>
          </cell>
        </row>
        <row r="6646">
          <cell r="L6646">
            <v>0</v>
          </cell>
        </row>
        <row r="6647">
          <cell r="L6647">
            <v>187730</v>
          </cell>
        </row>
        <row r="6648">
          <cell r="L6648">
            <v>0</v>
          </cell>
        </row>
        <row r="6649">
          <cell r="L6649">
            <v>1326885</v>
          </cell>
        </row>
        <row r="6650">
          <cell r="L6650">
            <v>0</v>
          </cell>
        </row>
        <row r="6651">
          <cell r="L6651">
            <v>550000</v>
          </cell>
        </row>
        <row r="6652">
          <cell r="L6652">
            <v>0</v>
          </cell>
        </row>
        <row r="6653">
          <cell r="L6653">
            <v>300000</v>
          </cell>
        </row>
        <row r="6654">
          <cell r="L6654">
            <v>0</v>
          </cell>
        </row>
        <row r="6655">
          <cell r="L6655">
            <v>48491</v>
          </cell>
        </row>
        <row r="6656">
          <cell r="L6656">
            <v>0</v>
          </cell>
        </row>
        <row r="6657">
          <cell r="L6657">
            <v>505202</v>
          </cell>
        </row>
        <row r="6658">
          <cell r="L6658">
            <v>0</v>
          </cell>
        </row>
        <row r="6659">
          <cell r="L6659">
            <v>132689</v>
          </cell>
        </row>
        <row r="6660">
          <cell r="L6660">
            <v>0</v>
          </cell>
        </row>
        <row r="6661">
          <cell r="L6661">
            <v>55000</v>
          </cell>
        </row>
        <row r="6662">
          <cell r="L6662">
            <v>0</v>
          </cell>
        </row>
        <row r="6663">
          <cell r="L6663">
            <v>30000</v>
          </cell>
        </row>
        <row r="6664">
          <cell r="L6664">
            <v>0</v>
          </cell>
        </row>
        <row r="6665">
          <cell r="L6665">
            <v>4849</v>
          </cell>
        </row>
        <row r="6666">
          <cell r="L6666">
            <v>0</v>
          </cell>
        </row>
        <row r="6667">
          <cell r="L6667">
            <v>50520</v>
          </cell>
        </row>
        <row r="6668">
          <cell r="L6668">
            <v>0</v>
          </cell>
        </row>
        <row r="6669">
          <cell r="L6669">
            <v>100716000</v>
          </cell>
        </row>
        <row r="6670">
          <cell r="L6670">
            <v>0</v>
          </cell>
        </row>
        <row r="6671">
          <cell r="L6671">
            <v>250000</v>
          </cell>
        </row>
        <row r="6672">
          <cell r="L6672">
            <v>0</v>
          </cell>
        </row>
        <row r="6673">
          <cell r="L6673">
            <v>39664440</v>
          </cell>
        </row>
        <row r="6674">
          <cell r="L6674">
            <v>0</v>
          </cell>
        </row>
        <row r="6675">
          <cell r="L6675">
            <v>3966444</v>
          </cell>
        </row>
        <row r="6676">
          <cell r="L6676">
            <v>0</v>
          </cell>
        </row>
        <row r="6677">
          <cell r="L6677">
            <v>863640</v>
          </cell>
        </row>
        <row r="6678">
          <cell r="L6678">
            <v>0</v>
          </cell>
        </row>
        <row r="6679">
          <cell r="L6679">
            <v>86360</v>
          </cell>
        </row>
        <row r="6680">
          <cell r="L6680">
            <v>0</v>
          </cell>
        </row>
        <row r="6681">
          <cell r="L6681">
            <v>100000000</v>
          </cell>
        </row>
        <row r="6682">
          <cell r="L6682">
            <v>0</v>
          </cell>
        </row>
        <row r="6683">
          <cell r="L6683">
            <v>16880500</v>
          </cell>
        </row>
        <row r="6684">
          <cell r="L6684">
            <v>0</v>
          </cell>
        </row>
        <row r="6685">
          <cell r="L6685">
            <v>1298000</v>
          </cell>
        </row>
        <row r="6686">
          <cell r="L6686">
            <v>0</v>
          </cell>
        </row>
        <row r="6687">
          <cell r="L6687">
            <v>18753672</v>
          </cell>
        </row>
        <row r="6688">
          <cell r="L6688">
            <v>0</v>
          </cell>
        </row>
        <row r="6689">
          <cell r="L6689">
            <v>10000</v>
          </cell>
        </row>
        <row r="6690">
          <cell r="L6690">
            <v>0</v>
          </cell>
        </row>
        <row r="6691">
          <cell r="L6691">
            <v>1000</v>
          </cell>
        </row>
        <row r="6692">
          <cell r="L6692">
            <v>0</v>
          </cell>
        </row>
        <row r="6693">
          <cell r="L6693">
            <v>19831130</v>
          </cell>
        </row>
        <row r="6694">
          <cell r="L6694">
            <v>0</v>
          </cell>
        </row>
        <row r="6695">
          <cell r="L6695">
            <v>2800</v>
          </cell>
        </row>
        <row r="6696">
          <cell r="L6696">
            <v>0</v>
          </cell>
        </row>
        <row r="6697">
          <cell r="L6697">
            <v>4545000</v>
          </cell>
        </row>
        <row r="6698">
          <cell r="L6698">
            <v>0</v>
          </cell>
        </row>
        <row r="6699">
          <cell r="L6699">
            <v>454500</v>
          </cell>
        </row>
        <row r="6700">
          <cell r="L6700">
            <v>0</v>
          </cell>
        </row>
        <row r="6701">
          <cell r="L6701">
            <v>3320000</v>
          </cell>
        </row>
        <row r="6702">
          <cell r="L6702">
            <v>0</v>
          </cell>
        </row>
        <row r="6703">
          <cell r="L6703">
            <v>332000</v>
          </cell>
        </row>
        <row r="6704">
          <cell r="L6704">
            <v>0</v>
          </cell>
        </row>
        <row r="6705">
          <cell r="L6705">
            <v>4983278</v>
          </cell>
        </row>
        <row r="6706">
          <cell r="L6706">
            <v>0</v>
          </cell>
        </row>
        <row r="6707">
          <cell r="L6707">
            <v>21029</v>
          </cell>
        </row>
        <row r="6708">
          <cell r="L6708">
            <v>0</v>
          </cell>
        </row>
        <row r="6709">
          <cell r="L6709">
            <v>381050</v>
          </cell>
        </row>
        <row r="6710">
          <cell r="L6710">
            <v>0</v>
          </cell>
        </row>
        <row r="6711">
          <cell r="L6711">
            <v>32312</v>
          </cell>
        </row>
        <row r="6712">
          <cell r="L6712">
            <v>0</v>
          </cell>
        </row>
        <row r="6713">
          <cell r="L6713">
            <v>2530000</v>
          </cell>
        </row>
        <row r="6714">
          <cell r="L6714">
            <v>0</v>
          </cell>
        </row>
        <row r="6715">
          <cell r="L6715">
            <v>2200000</v>
          </cell>
        </row>
        <row r="6716">
          <cell r="L6716">
            <v>0</v>
          </cell>
        </row>
        <row r="6717">
          <cell r="L6717">
            <v>220000</v>
          </cell>
        </row>
        <row r="6718">
          <cell r="L6718">
            <v>0</v>
          </cell>
        </row>
        <row r="6719">
          <cell r="L6719">
            <v>1710000</v>
          </cell>
        </row>
        <row r="6720">
          <cell r="L6720">
            <v>0</v>
          </cell>
        </row>
        <row r="6721">
          <cell r="L6721">
            <v>171000</v>
          </cell>
        </row>
        <row r="6722">
          <cell r="L6722">
            <v>0</v>
          </cell>
        </row>
        <row r="6723">
          <cell r="L6723">
            <v>976367</v>
          </cell>
        </row>
        <row r="6724">
          <cell r="L6724">
            <v>0</v>
          </cell>
        </row>
        <row r="6725">
          <cell r="L6725">
            <v>228998614</v>
          </cell>
        </row>
        <row r="6726">
          <cell r="L6726">
            <v>0</v>
          </cell>
        </row>
        <row r="6727">
          <cell r="L6727">
            <v>290000</v>
          </cell>
        </row>
        <row r="6728">
          <cell r="L6728">
            <v>0</v>
          </cell>
        </row>
        <row r="6729">
          <cell r="L6729">
            <v>29000</v>
          </cell>
        </row>
        <row r="6730">
          <cell r="L6730">
            <v>0</v>
          </cell>
        </row>
        <row r="6731">
          <cell r="L6731">
            <v>239600000</v>
          </cell>
        </row>
        <row r="6732">
          <cell r="L6732">
            <v>0</v>
          </cell>
        </row>
        <row r="6733">
          <cell r="L6733">
            <v>10000</v>
          </cell>
        </row>
        <row r="6734">
          <cell r="L6734">
            <v>0</v>
          </cell>
        </row>
        <row r="6735">
          <cell r="L6735">
            <v>1000</v>
          </cell>
        </row>
        <row r="6736">
          <cell r="L6736">
            <v>0</v>
          </cell>
        </row>
        <row r="6737">
          <cell r="L6737">
            <v>116059740</v>
          </cell>
        </row>
        <row r="6738">
          <cell r="L6738">
            <v>0</v>
          </cell>
        </row>
        <row r="6739">
          <cell r="L6739">
            <v>11605974</v>
          </cell>
        </row>
        <row r="6740">
          <cell r="L6740">
            <v>0</v>
          </cell>
        </row>
        <row r="6741">
          <cell r="L6741">
            <v>137396187</v>
          </cell>
        </row>
        <row r="6742">
          <cell r="L6742">
            <v>0</v>
          </cell>
        </row>
        <row r="6743">
          <cell r="L6743">
            <v>13739619</v>
          </cell>
        </row>
        <row r="6744">
          <cell r="L6744">
            <v>0</v>
          </cell>
        </row>
        <row r="6745">
          <cell r="L6745">
            <v>1045455</v>
          </cell>
        </row>
        <row r="6746">
          <cell r="L6746">
            <v>0</v>
          </cell>
        </row>
        <row r="6747">
          <cell r="L6747">
            <v>104546</v>
          </cell>
        </row>
        <row r="6748">
          <cell r="L6748">
            <v>0</v>
          </cell>
        </row>
        <row r="6749">
          <cell r="L6749">
            <v>496696</v>
          </cell>
        </row>
        <row r="6750">
          <cell r="L6750">
            <v>0</v>
          </cell>
        </row>
        <row r="6751">
          <cell r="L6751">
            <v>49670</v>
          </cell>
        </row>
        <row r="6752">
          <cell r="L6752">
            <v>0</v>
          </cell>
        </row>
        <row r="6753">
          <cell r="L6753">
            <v>80000</v>
          </cell>
        </row>
        <row r="6754">
          <cell r="L6754">
            <v>0</v>
          </cell>
        </row>
        <row r="6755">
          <cell r="L6755">
            <v>200000</v>
          </cell>
        </row>
        <row r="6756">
          <cell r="L6756">
            <v>0</v>
          </cell>
        </row>
        <row r="6757">
          <cell r="L6757">
            <v>4000000</v>
          </cell>
        </row>
        <row r="6758">
          <cell r="L6758">
            <v>0</v>
          </cell>
        </row>
        <row r="6759">
          <cell r="L6759">
            <v>51741938</v>
          </cell>
        </row>
        <row r="6760">
          <cell r="L6760">
            <v>0</v>
          </cell>
        </row>
        <row r="6761">
          <cell r="L6761">
            <v>67623600</v>
          </cell>
        </row>
        <row r="6762">
          <cell r="L6762">
            <v>0</v>
          </cell>
        </row>
        <row r="6763">
          <cell r="L6763">
            <v>57709300</v>
          </cell>
        </row>
        <row r="6764">
          <cell r="L6764">
            <v>0</v>
          </cell>
        </row>
        <row r="6765">
          <cell r="L6765">
            <v>648182</v>
          </cell>
        </row>
        <row r="6766">
          <cell r="L6766">
            <v>0</v>
          </cell>
        </row>
        <row r="6767">
          <cell r="L6767">
            <v>120000</v>
          </cell>
        </row>
        <row r="6768">
          <cell r="L6768">
            <v>0</v>
          </cell>
        </row>
        <row r="6769">
          <cell r="L6769">
            <v>40000</v>
          </cell>
        </row>
        <row r="6770">
          <cell r="L6770">
            <v>0</v>
          </cell>
        </row>
        <row r="6771">
          <cell r="L6771">
            <v>64818</v>
          </cell>
        </row>
        <row r="6772">
          <cell r="L6772">
            <v>0</v>
          </cell>
        </row>
        <row r="6773">
          <cell r="L6773">
            <v>145454</v>
          </cell>
        </row>
        <row r="6774">
          <cell r="L6774">
            <v>0</v>
          </cell>
        </row>
        <row r="6775">
          <cell r="L6775">
            <v>300000</v>
          </cell>
        </row>
        <row r="6776">
          <cell r="L6776">
            <v>0</v>
          </cell>
        </row>
        <row r="6777">
          <cell r="L6777">
            <v>268717</v>
          </cell>
        </row>
        <row r="6778">
          <cell r="L6778">
            <v>0</v>
          </cell>
        </row>
        <row r="6779">
          <cell r="L6779">
            <v>123535</v>
          </cell>
        </row>
        <row r="6780">
          <cell r="L6780">
            <v>0</v>
          </cell>
        </row>
        <row r="6781">
          <cell r="L6781">
            <v>14546</v>
          </cell>
        </row>
        <row r="6782">
          <cell r="L6782">
            <v>0</v>
          </cell>
        </row>
        <row r="6783">
          <cell r="L6783">
            <v>30000</v>
          </cell>
        </row>
        <row r="6784">
          <cell r="L6784">
            <v>0</v>
          </cell>
        </row>
        <row r="6785">
          <cell r="L6785">
            <v>26872</v>
          </cell>
        </row>
        <row r="6786">
          <cell r="L6786">
            <v>0</v>
          </cell>
        </row>
        <row r="6787">
          <cell r="L6787">
            <v>12354</v>
          </cell>
        </row>
        <row r="6788">
          <cell r="L6788">
            <v>0</v>
          </cell>
        </row>
        <row r="6789">
          <cell r="L6789">
            <v>1600000</v>
          </cell>
        </row>
        <row r="6790">
          <cell r="L6790">
            <v>0</v>
          </cell>
        </row>
        <row r="6791">
          <cell r="L6791">
            <v>160000</v>
          </cell>
        </row>
        <row r="6792">
          <cell r="L6792">
            <v>0</v>
          </cell>
        </row>
        <row r="6793">
          <cell r="L6793">
            <v>2564908</v>
          </cell>
        </row>
        <row r="6794">
          <cell r="L6794">
            <v>0</v>
          </cell>
        </row>
        <row r="6795">
          <cell r="L6795">
            <v>12000</v>
          </cell>
        </row>
        <row r="6796">
          <cell r="L6796">
            <v>0</v>
          </cell>
        </row>
        <row r="6797">
          <cell r="L6797">
            <v>4000000</v>
          </cell>
        </row>
        <row r="6798">
          <cell r="L6798">
            <v>0</v>
          </cell>
        </row>
        <row r="6799">
          <cell r="L6799">
            <v>10000</v>
          </cell>
        </row>
        <row r="6800">
          <cell r="L6800">
            <v>0</v>
          </cell>
        </row>
        <row r="6801">
          <cell r="L6801">
            <v>1000</v>
          </cell>
        </row>
        <row r="6802">
          <cell r="L6802">
            <v>0</v>
          </cell>
        </row>
        <row r="6803">
          <cell r="L6803">
            <v>1262280</v>
          </cell>
        </row>
        <row r="6804">
          <cell r="L6804">
            <v>0</v>
          </cell>
        </row>
        <row r="6805">
          <cell r="L6805">
            <v>1000000</v>
          </cell>
        </row>
        <row r="6806">
          <cell r="L6806">
            <v>0</v>
          </cell>
        </row>
        <row r="6807">
          <cell r="L6807">
            <v>150000</v>
          </cell>
        </row>
        <row r="6808">
          <cell r="L6808">
            <v>0</v>
          </cell>
        </row>
        <row r="6809">
          <cell r="L6809">
            <v>47038125</v>
          </cell>
        </row>
        <row r="6810">
          <cell r="L6810">
            <v>0</v>
          </cell>
        </row>
        <row r="6811">
          <cell r="L6811">
            <v>39200227</v>
          </cell>
        </row>
        <row r="6812">
          <cell r="L6812">
            <v>0</v>
          </cell>
        </row>
        <row r="6813">
          <cell r="L6813">
            <v>4703813</v>
          </cell>
        </row>
        <row r="6814">
          <cell r="L6814">
            <v>0</v>
          </cell>
        </row>
        <row r="6815">
          <cell r="L6815">
            <v>61476000</v>
          </cell>
        </row>
        <row r="6816">
          <cell r="L6816">
            <v>0</v>
          </cell>
        </row>
        <row r="6817">
          <cell r="L6817">
            <v>51287083</v>
          </cell>
        </row>
        <row r="6818">
          <cell r="L6818">
            <v>0</v>
          </cell>
        </row>
        <row r="6819">
          <cell r="L6819">
            <v>6147600</v>
          </cell>
        </row>
        <row r="6820">
          <cell r="L6820">
            <v>0</v>
          </cell>
        </row>
        <row r="6821">
          <cell r="L6821">
            <v>52463000</v>
          </cell>
        </row>
        <row r="6822">
          <cell r="L6822">
            <v>0</v>
          </cell>
        </row>
        <row r="6823">
          <cell r="L6823">
            <v>43725883</v>
          </cell>
        </row>
        <row r="6824">
          <cell r="L6824">
            <v>0</v>
          </cell>
        </row>
        <row r="6825">
          <cell r="L6825">
            <v>5246300</v>
          </cell>
        </row>
        <row r="6826">
          <cell r="L6826">
            <v>0</v>
          </cell>
        </row>
        <row r="6827">
          <cell r="L6827">
            <v>22950545</v>
          </cell>
        </row>
        <row r="6828">
          <cell r="L6828">
            <v>0</v>
          </cell>
        </row>
        <row r="6829">
          <cell r="L6829">
            <v>229505455</v>
          </cell>
        </row>
        <row r="6830">
          <cell r="L6830">
            <v>0</v>
          </cell>
        </row>
        <row r="6831">
          <cell r="L6831">
            <v>1181818</v>
          </cell>
        </row>
        <row r="6832">
          <cell r="L6832">
            <v>0</v>
          </cell>
        </row>
        <row r="6833">
          <cell r="L6833">
            <v>11818182</v>
          </cell>
        </row>
        <row r="6834">
          <cell r="L6834">
            <v>0</v>
          </cell>
        </row>
        <row r="6835">
          <cell r="L6835">
            <v>580000</v>
          </cell>
        </row>
        <row r="6836">
          <cell r="L6836">
            <v>0</v>
          </cell>
        </row>
        <row r="6837">
          <cell r="L6837">
            <v>67918400</v>
          </cell>
        </row>
        <row r="6838">
          <cell r="L6838">
            <v>0</v>
          </cell>
        </row>
        <row r="6839">
          <cell r="L6839">
            <v>34042800</v>
          </cell>
        </row>
        <row r="6840">
          <cell r="L6840">
            <v>0</v>
          </cell>
        </row>
        <row r="6841">
          <cell r="L6841">
            <v>48475900</v>
          </cell>
        </row>
        <row r="6842">
          <cell r="L6842">
            <v>0</v>
          </cell>
        </row>
        <row r="6843">
          <cell r="L6843">
            <v>3037500</v>
          </cell>
        </row>
        <row r="6844">
          <cell r="L6844">
            <v>0</v>
          </cell>
        </row>
        <row r="6845">
          <cell r="L6845">
            <v>100000000</v>
          </cell>
        </row>
        <row r="6846">
          <cell r="L6846">
            <v>0</v>
          </cell>
        </row>
        <row r="6847">
          <cell r="L6847">
            <v>2737</v>
          </cell>
        </row>
        <row r="6848">
          <cell r="L6848">
            <v>0</v>
          </cell>
        </row>
        <row r="6849">
          <cell r="L6849">
            <v>2544</v>
          </cell>
        </row>
        <row r="6850">
          <cell r="L6850">
            <v>0</v>
          </cell>
        </row>
        <row r="6851">
          <cell r="L6851">
            <v>61744000</v>
          </cell>
        </row>
        <row r="6852">
          <cell r="L6852">
            <v>0</v>
          </cell>
        </row>
        <row r="6853">
          <cell r="L6853">
            <v>51454600</v>
          </cell>
        </row>
        <row r="6854">
          <cell r="L6854">
            <v>0</v>
          </cell>
        </row>
        <row r="6855">
          <cell r="L6855">
            <v>6174400</v>
          </cell>
        </row>
        <row r="6856">
          <cell r="L6856">
            <v>0</v>
          </cell>
        </row>
        <row r="6857">
          <cell r="L6857">
            <v>30948000</v>
          </cell>
        </row>
        <row r="6858">
          <cell r="L6858">
            <v>0</v>
          </cell>
        </row>
        <row r="6859">
          <cell r="L6859">
            <v>25848806</v>
          </cell>
        </row>
        <row r="6860">
          <cell r="L6860">
            <v>0</v>
          </cell>
        </row>
        <row r="6861">
          <cell r="L6861">
            <v>3094800</v>
          </cell>
        </row>
        <row r="6862">
          <cell r="L6862">
            <v>0</v>
          </cell>
        </row>
        <row r="6863">
          <cell r="L6863">
            <v>44069000</v>
          </cell>
        </row>
        <row r="6864">
          <cell r="L6864">
            <v>0</v>
          </cell>
        </row>
        <row r="6865">
          <cell r="L6865">
            <v>36723851</v>
          </cell>
        </row>
        <row r="6866">
          <cell r="L6866">
            <v>0</v>
          </cell>
        </row>
        <row r="6867">
          <cell r="L6867">
            <v>4406900</v>
          </cell>
        </row>
        <row r="6868">
          <cell r="L6868">
            <v>0</v>
          </cell>
        </row>
        <row r="6869">
          <cell r="L6869">
            <v>1830000</v>
          </cell>
        </row>
        <row r="6870">
          <cell r="L6870">
            <v>0</v>
          </cell>
        </row>
        <row r="6871">
          <cell r="L6871">
            <v>183000</v>
          </cell>
        </row>
        <row r="6872">
          <cell r="L6872">
            <v>0</v>
          </cell>
        </row>
        <row r="6873">
          <cell r="L6873">
            <v>542500</v>
          </cell>
        </row>
        <row r="6874">
          <cell r="L6874">
            <v>0</v>
          </cell>
        </row>
        <row r="6875">
          <cell r="L6875">
            <v>2116667</v>
          </cell>
        </row>
        <row r="6876">
          <cell r="L6876">
            <v>0</v>
          </cell>
        </row>
        <row r="6877">
          <cell r="L6877">
            <v>79154182</v>
          </cell>
        </row>
        <row r="6878">
          <cell r="L6878">
            <v>0</v>
          </cell>
        </row>
        <row r="6879">
          <cell r="L6879">
            <v>198674713</v>
          </cell>
        </row>
        <row r="6880">
          <cell r="L6880">
            <v>0</v>
          </cell>
        </row>
        <row r="6881">
          <cell r="L6881">
            <v>1029000</v>
          </cell>
        </row>
        <row r="6882">
          <cell r="L6882">
            <v>0</v>
          </cell>
        </row>
        <row r="6883">
          <cell r="L6883">
            <v>1067550</v>
          </cell>
        </row>
        <row r="6884">
          <cell r="L6884">
            <v>0</v>
          </cell>
        </row>
        <row r="6885">
          <cell r="L6885">
            <v>416667</v>
          </cell>
        </row>
        <row r="6886">
          <cell r="L6886">
            <v>0</v>
          </cell>
        </row>
        <row r="6887">
          <cell r="L6887">
            <v>2794020</v>
          </cell>
        </row>
        <row r="6888">
          <cell r="L6888">
            <v>0</v>
          </cell>
        </row>
        <row r="6889">
          <cell r="L6889">
            <v>770075</v>
          </cell>
        </row>
        <row r="6890">
          <cell r="L6890">
            <v>0</v>
          </cell>
        </row>
        <row r="6891">
          <cell r="L6891">
            <v>250000</v>
          </cell>
        </row>
        <row r="6892">
          <cell r="L6892">
            <v>0</v>
          </cell>
        </row>
        <row r="6893">
          <cell r="L6893">
            <v>23362</v>
          </cell>
        </row>
        <row r="6894">
          <cell r="L6894">
            <v>0</v>
          </cell>
        </row>
        <row r="6895">
          <cell r="L6895">
            <v>2107172</v>
          </cell>
        </row>
        <row r="6896">
          <cell r="L6896">
            <v>0</v>
          </cell>
        </row>
        <row r="6897">
          <cell r="L6897">
            <v>491450</v>
          </cell>
        </row>
        <row r="6898">
          <cell r="L6898">
            <v>0</v>
          </cell>
        </row>
        <row r="6899">
          <cell r="L6899">
            <v>72044354</v>
          </cell>
        </row>
        <row r="6900">
          <cell r="L6900">
            <v>0</v>
          </cell>
        </row>
        <row r="6901">
          <cell r="L6901">
            <v>997058</v>
          </cell>
        </row>
        <row r="6902">
          <cell r="L6902">
            <v>0</v>
          </cell>
        </row>
        <row r="6903">
          <cell r="L6903">
            <v>57500</v>
          </cell>
        </row>
        <row r="6904">
          <cell r="L6904">
            <v>0</v>
          </cell>
        </row>
        <row r="6905">
          <cell r="L6905">
            <v>847841</v>
          </cell>
        </row>
        <row r="6906">
          <cell r="L6906">
            <v>0</v>
          </cell>
        </row>
        <row r="6907">
          <cell r="L6907">
            <v>12010508</v>
          </cell>
        </row>
        <row r="6908">
          <cell r="L6908">
            <v>0</v>
          </cell>
        </row>
        <row r="6909">
          <cell r="L6909">
            <v>3915341</v>
          </cell>
        </row>
        <row r="6910">
          <cell r="L6910">
            <v>0</v>
          </cell>
        </row>
        <row r="6911">
          <cell r="L6911">
            <v>8821488</v>
          </cell>
        </row>
        <row r="6912">
          <cell r="L6912">
            <v>0</v>
          </cell>
        </row>
        <row r="6913">
          <cell r="L6913">
            <v>11972649</v>
          </cell>
        </row>
        <row r="6914">
          <cell r="L6914">
            <v>0</v>
          </cell>
        </row>
        <row r="6915">
          <cell r="L6915">
            <v>2525533</v>
          </cell>
        </row>
        <row r="6916">
          <cell r="L6916">
            <v>0</v>
          </cell>
        </row>
        <row r="6917">
          <cell r="L6917">
            <v>2233167</v>
          </cell>
        </row>
        <row r="6918">
          <cell r="L6918">
            <v>0</v>
          </cell>
        </row>
        <row r="6919">
          <cell r="L6919">
            <v>2836364</v>
          </cell>
        </row>
        <row r="6920">
          <cell r="L6920">
            <v>0</v>
          </cell>
        </row>
        <row r="6921">
          <cell r="L6921">
            <v>1173376</v>
          </cell>
        </row>
        <row r="6922">
          <cell r="L6922">
            <v>0</v>
          </cell>
        </row>
        <row r="6923">
          <cell r="L6923">
            <v>208333</v>
          </cell>
        </row>
        <row r="6924">
          <cell r="L6924">
            <v>0</v>
          </cell>
        </row>
        <row r="6925">
          <cell r="L6925">
            <v>2606060</v>
          </cell>
        </row>
        <row r="6926">
          <cell r="L6926">
            <v>0</v>
          </cell>
        </row>
        <row r="6927">
          <cell r="L6927">
            <v>8333333</v>
          </cell>
        </row>
        <row r="6928">
          <cell r="L6928">
            <v>0</v>
          </cell>
        </row>
        <row r="6929">
          <cell r="L6929">
            <v>6030077</v>
          </cell>
        </row>
        <row r="6930">
          <cell r="L6930">
            <v>0</v>
          </cell>
        </row>
        <row r="6931">
          <cell r="L6931">
            <v>14507323</v>
          </cell>
        </row>
        <row r="6932">
          <cell r="L6932">
            <v>0</v>
          </cell>
        </row>
        <row r="6933">
          <cell r="L6933">
            <v>8614462</v>
          </cell>
        </row>
        <row r="6934">
          <cell r="L6934">
            <v>0</v>
          </cell>
        </row>
        <row r="6935">
          <cell r="L6935">
            <v>485697</v>
          </cell>
        </row>
        <row r="6936">
          <cell r="L6936">
            <v>0</v>
          </cell>
        </row>
        <row r="6937">
          <cell r="L6937">
            <v>8098222</v>
          </cell>
        </row>
        <row r="6938">
          <cell r="L6938">
            <v>0</v>
          </cell>
        </row>
        <row r="6939">
          <cell r="L6939">
            <v>73441</v>
          </cell>
        </row>
        <row r="6940">
          <cell r="L6940">
            <v>0</v>
          </cell>
        </row>
        <row r="6941">
          <cell r="L6941">
            <v>1395371</v>
          </cell>
        </row>
        <row r="6942">
          <cell r="L6942">
            <v>0</v>
          </cell>
        </row>
        <row r="6943">
          <cell r="L6943">
            <v>68230711</v>
          </cell>
        </row>
        <row r="6944">
          <cell r="L6944">
            <v>0</v>
          </cell>
        </row>
        <row r="6945">
          <cell r="L6945">
            <v>76941015</v>
          </cell>
        </row>
        <row r="6946">
          <cell r="L6946">
            <v>0</v>
          </cell>
        </row>
        <row r="6947">
          <cell r="L6947">
            <v>6134275</v>
          </cell>
        </row>
        <row r="6948">
          <cell r="L6948">
            <v>0</v>
          </cell>
        </row>
        <row r="6949">
          <cell r="L6949">
            <v>6917374</v>
          </cell>
        </row>
        <row r="6950">
          <cell r="L6950">
            <v>0</v>
          </cell>
        </row>
        <row r="6951">
          <cell r="L6951">
            <v>1000000</v>
          </cell>
        </row>
        <row r="6952">
          <cell r="L6952">
            <v>0</v>
          </cell>
        </row>
        <row r="6953">
          <cell r="L6953">
            <v>1000000</v>
          </cell>
        </row>
        <row r="6954">
          <cell r="L6954">
            <v>0</v>
          </cell>
        </row>
        <row r="6955">
          <cell r="L6955">
            <v>2000000</v>
          </cell>
        </row>
        <row r="6956">
          <cell r="L6956">
            <v>0</v>
          </cell>
        </row>
        <row r="6957">
          <cell r="L6957">
            <v>2000000</v>
          </cell>
        </row>
        <row r="6958">
          <cell r="L6958">
            <v>0</v>
          </cell>
        </row>
        <row r="6959">
          <cell r="L6959">
            <v>2000000</v>
          </cell>
        </row>
        <row r="6960">
          <cell r="L6960">
            <v>0</v>
          </cell>
        </row>
        <row r="6961">
          <cell r="L6961">
            <v>2000000</v>
          </cell>
        </row>
        <row r="6962">
          <cell r="L6962">
            <v>0</v>
          </cell>
        </row>
        <row r="6963">
          <cell r="L6963">
            <v>25000000</v>
          </cell>
        </row>
        <row r="6964">
          <cell r="L6964">
            <v>0</v>
          </cell>
        </row>
        <row r="6965">
          <cell r="L6965">
            <v>2508791</v>
          </cell>
        </row>
        <row r="6966">
          <cell r="L6966">
            <v>0</v>
          </cell>
        </row>
        <row r="6967">
          <cell r="L6967">
            <v>5222527</v>
          </cell>
        </row>
        <row r="6968">
          <cell r="L6968">
            <v>0</v>
          </cell>
        </row>
        <row r="6969">
          <cell r="L6969">
            <v>5692882</v>
          </cell>
        </row>
        <row r="6970">
          <cell r="L6970">
            <v>0</v>
          </cell>
        </row>
        <row r="6971">
          <cell r="L6971">
            <v>1219903</v>
          </cell>
        </row>
        <row r="6972">
          <cell r="L6972">
            <v>0</v>
          </cell>
        </row>
        <row r="6973">
          <cell r="L6973">
            <v>813269</v>
          </cell>
        </row>
        <row r="6974">
          <cell r="L6974">
            <v>0</v>
          </cell>
        </row>
        <row r="6975">
          <cell r="L6975">
            <v>3538331</v>
          </cell>
        </row>
        <row r="6976">
          <cell r="L6976">
            <v>0</v>
          </cell>
        </row>
        <row r="6977">
          <cell r="L6977">
            <v>3777400</v>
          </cell>
        </row>
        <row r="6978">
          <cell r="L6978">
            <v>0</v>
          </cell>
        </row>
        <row r="6979">
          <cell r="L6979">
            <v>6509839</v>
          </cell>
        </row>
        <row r="6980">
          <cell r="L6980">
            <v>0</v>
          </cell>
        </row>
        <row r="6981">
          <cell r="L6981">
            <v>624411</v>
          </cell>
        </row>
        <row r="6982">
          <cell r="L6982">
            <v>0</v>
          </cell>
        </row>
        <row r="6983">
          <cell r="L6983">
            <v>666600</v>
          </cell>
        </row>
        <row r="6984">
          <cell r="L6984">
            <v>0</v>
          </cell>
        </row>
        <row r="6985">
          <cell r="L6985">
            <v>1148795</v>
          </cell>
        </row>
        <row r="6986">
          <cell r="L6986">
            <v>0</v>
          </cell>
        </row>
        <row r="6987">
          <cell r="L6987">
            <v>208137</v>
          </cell>
        </row>
        <row r="6988">
          <cell r="L6988">
            <v>0</v>
          </cell>
        </row>
        <row r="6989">
          <cell r="L6989">
            <v>222200</v>
          </cell>
        </row>
        <row r="6990">
          <cell r="L6990">
            <v>0</v>
          </cell>
        </row>
        <row r="6991">
          <cell r="L6991">
            <v>382932</v>
          </cell>
        </row>
        <row r="6992">
          <cell r="L6992">
            <v>0</v>
          </cell>
        </row>
        <row r="6993">
          <cell r="L6993">
            <v>3103200</v>
          </cell>
        </row>
        <row r="6994">
          <cell r="L6994">
            <v>0</v>
          </cell>
        </row>
        <row r="6995">
          <cell r="L6995">
            <v>581850</v>
          </cell>
        </row>
        <row r="6996">
          <cell r="L6996">
            <v>0</v>
          </cell>
        </row>
        <row r="6997">
          <cell r="L6997">
            <v>258600</v>
          </cell>
        </row>
        <row r="6998">
          <cell r="L6998">
            <v>0</v>
          </cell>
        </row>
        <row r="6999">
          <cell r="L6999">
            <v>2949658</v>
          </cell>
        </row>
        <row r="7000">
          <cell r="L7000">
            <v>0</v>
          </cell>
        </row>
        <row r="7001">
          <cell r="L7001">
            <v>69391818</v>
          </cell>
        </row>
        <row r="7002">
          <cell r="L7002">
            <v>0</v>
          </cell>
        </row>
        <row r="7003">
          <cell r="L7003">
            <v>95300009</v>
          </cell>
        </row>
        <row r="7004">
          <cell r="L7004">
            <v>0</v>
          </cell>
        </row>
        <row r="7005">
          <cell r="L7005">
            <v>96434545</v>
          </cell>
        </row>
        <row r="7006">
          <cell r="L7006">
            <v>0</v>
          </cell>
        </row>
        <row r="7007">
          <cell r="L7007">
            <v>642500</v>
          </cell>
        </row>
        <row r="7008">
          <cell r="L7008">
            <v>0</v>
          </cell>
        </row>
        <row r="7009">
          <cell r="L7009">
            <v>1445450</v>
          </cell>
        </row>
        <row r="7010">
          <cell r="L7010">
            <v>0</v>
          </cell>
        </row>
        <row r="7011">
          <cell r="L7011">
            <v>75779908</v>
          </cell>
        </row>
        <row r="7012">
          <cell r="L7012">
            <v>0</v>
          </cell>
        </row>
        <row r="7013">
          <cell r="L7013">
            <v>8680770</v>
          </cell>
        </row>
        <row r="7014">
          <cell r="L7014">
            <v>0</v>
          </cell>
        </row>
        <row r="7015">
          <cell r="L7015">
            <v>1164660705</v>
          </cell>
        </row>
        <row r="7016">
          <cell r="L7016">
            <v>0</v>
          </cell>
        </row>
        <row r="7017">
          <cell r="L7017">
            <v>1000000</v>
          </cell>
        </row>
        <row r="7018">
          <cell r="L7018">
            <v>0</v>
          </cell>
        </row>
        <row r="7019">
          <cell r="L7019">
            <v>1000000</v>
          </cell>
        </row>
        <row r="7020">
          <cell r="L7020">
            <v>0</v>
          </cell>
        </row>
        <row r="7021">
          <cell r="L7021">
            <v>116059740</v>
          </cell>
        </row>
        <row r="7022">
          <cell r="L7022">
            <v>0</v>
          </cell>
        </row>
        <row r="7023">
          <cell r="L7023">
            <v>129467976</v>
          </cell>
        </row>
        <row r="7024">
          <cell r="L7024">
            <v>0</v>
          </cell>
        </row>
        <row r="7025">
          <cell r="L7025">
            <v>1582000</v>
          </cell>
        </row>
        <row r="7026">
          <cell r="L7026">
            <v>0</v>
          </cell>
        </row>
        <row r="7027">
          <cell r="L7027">
            <v>7278636</v>
          </cell>
        </row>
        <row r="7028">
          <cell r="L7028">
            <v>0</v>
          </cell>
        </row>
        <row r="7029">
          <cell r="L7029">
            <v>1150000</v>
          </cell>
        </row>
        <row r="7030">
          <cell r="L7030">
            <v>0</v>
          </cell>
        </row>
        <row r="7031">
          <cell r="L7031">
            <v>10000</v>
          </cell>
        </row>
        <row r="7032">
          <cell r="L7032">
            <v>0</v>
          </cell>
        </row>
        <row r="7033">
          <cell r="L7033">
            <v>10000</v>
          </cell>
        </row>
        <row r="7034">
          <cell r="L7034">
            <v>0</v>
          </cell>
        </row>
        <row r="7035">
          <cell r="L7035">
            <v>1770000</v>
          </cell>
        </row>
        <row r="7036">
          <cell r="L7036">
            <v>0</v>
          </cell>
        </row>
        <row r="7037">
          <cell r="L7037">
            <v>95300009</v>
          </cell>
        </row>
        <row r="7038">
          <cell r="L7038">
            <v>0</v>
          </cell>
        </row>
        <row r="7039">
          <cell r="L7039">
            <v>4666200</v>
          </cell>
        </row>
        <row r="7040">
          <cell r="L7040">
            <v>0</v>
          </cell>
        </row>
        <row r="7041">
          <cell r="L7041">
            <v>350000</v>
          </cell>
        </row>
        <row r="7042">
          <cell r="L7042">
            <v>0</v>
          </cell>
        </row>
        <row r="7043">
          <cell r="L7043">
            <v>1710000</v>
          </cell>
        </row>
        <row r="7044">
          <cell r="L7044">
            <v>0</v>
          </cell>
        </row>
        <row r="7045">
          <cell r="L7045">
            <v>14804528</v>
          </cell>
        </row>
        <row r="7046">
          <cell r="L7046">
            <v>0</v>
          </cell>
        </row>
        <row r="7047">
          <cell r="L7047">
            <v>770075</v>
          </cell>
        </row>
        <row r="7048">
          <cell r="L7048">
            <v>0</v>
          </cell>
        </row>
        <row r="7049">
          <cell r="L7049">
            <v>7595000</v>
          </cell>
        </row>
        <row r="7050">
          <cell r="L7050">
            <v>0</v>
          </cell>
        </row>
        <row r="7051">
          <cell r="L7051">
            <v>7428653</v>
          </cell>
        </row>
        <row r="7052">
          <cell r="L7052">
            <v>0</v>
          </cell>
        </row>
        <row r="7053">
          <cell r="L7053">
            <v>58640987</v>
          </cell>
        </row>
        <row r="7054">
          <cell r="L7054">
            <v>0</v>
          </cell>
        </row>
        <row r="7055">
          <cell r="L7055">
            <v>1600000</v>
          </cell>
        </row>
        <row r="7056">
          <cell r="L7056">
            <v>0</v>
          </cell>
        </row>
        <row r="7057">
          <cell r="L7057">
            <v>10938155</v>
          </cell>
        </row>
        <row r="7058">
          <cell r="L7058">
            <v>0</v>
          </cell>
        </row>
        <row r="7059">
          <cell r="L7059">
            <v>121434545</v>
          </cell>
        </row>
        <row r="7060">
          <cell r="L7060">
            <v>0</v>
          </cell>
        </row>
        <row r="7061">
          <cell r="L7061">
            <v>8041566</v>
          </cell>
        </row>
        <row r="7062">
          <cell r="L7062">
            <v>0</v>
          </cell>
        </row>
        <row r="7063">
          <cell r="L7063">
            <v>5222527</v>
          </cell>
        </row>
        <row r="7064">
          <cell r="L7064">
            <v>0</v>
          </cell>
        </row>
        <row r="7065">
          <cell r="L7065">
            <v>79154182</v>
          </cell>
        </row>
        <row r="7066">
          <cell r="L7066">
            <v>0</v>
          </cell>
        </row>
        <row r="7067">
          <cell r="L7067">
            <v>198674713</v>
          </cell>
        </row>
        <row r="7068">
          <cell r="L7068">
            <v>0</v>
          </cell>
        </row>
        <row r="7069">
          <cell r="L7069">
            <v>14697266</v>
          </cell>
        </row>
        <row r="7070">
          <cell r="L7070">
            <v>0</v>
          </cell>
        </row>
        <row r="7071">
          <cell r="L7071">
            <v>1830000</v>
          </cell>
        </row>
        <row r="7072">
          <cell r="L7072">
            <v>0</v>
          </cell>
        </row>
        <row r="7073">
          <cell r="L7073">
            <v>324000</v>
          </cell>
        </row>
        <row r="7074">
          <cell r="L7074">
            <v>0</v>
          </cell>
        </row>
        <row r="7075">
          <cell r="L7075">
            <v>78403309</v>
          </cell>
        </row>
        <row r="7076">
          <cell r="L7076">
            <v>0</v>
          </cell>
        </row>
        <row r="7077">
          <cell r="L7077">
            <v>37735781</v>
          </cell>
        </row>
        <row r="7078">
          <cell r="L7078">
            <v>0</v>
          </cell>
        </row>
        <row r="7079">
          <cell r="L7079">
            <v>250000</v>
          </cell>
        </row>
        <row r="7080">
          <cell r="L7080">
            <v>0</v>
          </cell>
        </row>
        <row r="7081">
          <cell r="L7081">
            <v>628000</v>
          </cell>
        </row>
        <row r="7082">
          <cell r="L7082">
            <v>0</v>
          </cell>
        </row>
        <row r="7083">
          <cell r="L7083">
            <v>8117000</v>
          </cell>
        </row>
        <row r="7084">
          <cell r="L7084">
            <v>0</v>
          </cell>
        </row>
        <row r="7085">
          <cell r="L7085">
            <v>1990909</v>
          </cell>
        </row>
        <row r="7086">
          <cell r="L7086">
            <v>0</v>
          </cell>
        </row>
        <row r="7087">
          <cell r="L7087">
            <v>23809550</v>
          </cell>
        </row>
        <row r="7088">
          <cell r="L7088">
            <v>0</v>
          </cell>
        </row>
        <row r="7089">
          <cell r="L7089">
            <v>5536637</v>
          </cell>
        </row>
        <row r="7090">
          <cell r="L7090">
            <v>0</v>
          </cell>
        </row>
        <row r="7091">
          <cell r="L7091">
            <v>1831529</v>
          </cell>
        </row>
        <row r="7092">
          <cell r="L7092">
            <v>0</v>
          </cell>
        </row>
        <row r="7093">
          <cell r="L7093">
            <v>8521451</v>
          </cell>
        </row>
        <row r="7094">
          <cell r="L7094">
            <v>0</v>
          </cell>
        </row>
        <row r="7095">
          <cell r="L7095">
            <v>20882000</v>
          </cell>
        </row>
        <row r="7096">
          <cell r="L7096">
            <v>0</v>
          </cell>
        </row>
        <row r="7097">
          <cell r="L7097">
            <v>4518035</v>
          </cell>
        </row>
        <row r="7098">
          <cell r="L7098">
            <v>0</v>
          </cell>
        </row>
        <row r="7099">
          <cell r="L7099">
            <v>229505455</v>
          </cell>
        </row>
        <row r="7100">
          <cell r="L7100">
            <v>0</v>
          </cell>
        </row>
        <row r="7101">
          <cell r="L7101">
            <v>47038125</v>
          </cell>
        </row>
        <row r="7102">
          <cell r="L7102">
            <v>0</v>
          </cell>
        </row>
        <row r="7103">
          <cell r="L7103">
            <v>265700000</v>
          </cell>
        </row>
        <row r="7104">
          <cell r="L7104">
            <v>0</v>
          </cell>
        </row>
        <row r="7105">
          <cell r="L7105">
            <v>11818182</v>
          </cell>
        </row>
        <row r="7106">
          <cell r="L7106">
            <v>0</v>
          </cell>
        </row>
        <row r="7107">
          <cell r="L7107">
            <v>43147027</v>
          </cell>
        </row>
        <row r="7108">
          <cell r="L7108">
            <v>0</v>
          </cell>
        </row>
        <row r="7109">
          <cell r="L7109">
            <v>495650976</v>
          </cell>
        </row>
        <row r="7110">
          <cell r="L7110">
            <v>0</v>
          </cell>
        </row>
        <row r="7111">
          <cell r="L7111">
            <v>4545000</v>
          </cell>
        </row>
        <row r="7112">
          <cell r="L7112">
            <v>0</v>
          </cell>
        </row>
        <row r="7113">
          <cell r="L7113">
            <v>137396187</v>
          </cell>
        </row>
        <row r="7114">
          <cell r="L7114">
            <v>0</v>
          </cell>
        </row>
        <row r="7115">
          <cell r="L7115">
            <v>39200227</v>
          </cell>
        </row>
        <row r="7116">
          <cell r="L7116">
            <v>0</v>
          </cell>
        </row>
        <row r="7117">
          <cell r="L7117">
            <v>228240931</v>
          </cell>
        </row>
        <row r="7118">
          <cell r="L7118">
            <v>0</v>
          </cell>
        </row>
        <row r="7119">
          <cell r="L7119">
            <v>12000</v>
          </cell>
        </row>
        <row r="7120">
          <cell r="L7120">
            <v>0</v>
          </cell>
        </row>
        <row r="7121">
          <cell r="L7121">
            <v>241780727</v>
          </cell>
        </row>
        <row r="7122">
          <cell r="L7122">
            <v>0</v>
          </cell>
        </row>
        <row r="7123">
          <cell r="L7123">
            <v>24178073</v>
          </cell>
        </row>
        <row r="7124">
          <cell r="L7124">
            <v>0</v>
          </cell>
        </row>
        <row r="7125">
          <cell r="L7125">
            <v>39200000</v>
          </cell>
        </row>
        <row r="7126">
          <cell r="L7126">
            <v>0</v>
          </cell>
        </row>
        <row r="7127">
          <cell r="L7127">
            <v>3920000</v>
          </cell>
        </row>
        <row r="7128">
          <cell r="L7128">
            <v>0</v>
          </cell>
        </row>
        <row r="7129">
          <cell r="L7129">
            <v>75000000</v>
          </cell>
        </row>
        <row r="7130">
          <cell r="L7130">
            <v>0</v>
          </cell>
        </row>
        <row r="7131">
          <cell r="L7131">
            <v>75000000</v>
          </cell>
        </row>
        <row r="7132">
          <cell r="L7132">
            <v>0</v>
          </cell>
        </row>
        <row r="7133">
          <cell r="L7133">
            <v>9000000</v>
          </cell>
        </row>
        <row r="7134">
          <cell r="L7134">
            <v>0</v>
          </cell>
        </row>
        <row r="7135">
          <cell r="L7135">
            <v>90000000</v>
          </cell>
        </row>
        <row r="7136">
          <cell r="L7136">
            <v>0</v>
          </cell>
        </row>
        <row r="7137">
          <cell r="L7137">
            <v>8600000</v>
          </cell>
        </row>
        <row r="7138">
          <cell r="L7138">
            <v>0</v>
          </cell>
        </row>
        <row r="7139">
          <cell r="L7139">
            <v>60000</v>
          </cell>
        </row>
        <row r="7140">
          <cell r="L7140">
            <v>0</v>
          </cell>
        </row>
        <row r="7141">
          <cell r="L7141">
            <v>188000</v>
          </cell>
        </row>
        <row r="7142">
          <cell r="L7142">
            <v>0</v>
          </cell>
        </row>
        <row r="7143">
          <cell r="L7143">
            <v>60000</v>
          </cell>
        </row>
        <row r="7144">
          <cell r="L7144">
            <v>0</v>
          </cell>
        </row>
        <row r="7145">
          <cell r="L7145">
            <v>108000</v>
          </cell>
        </row>
        <row r="7146">
          <cell r="L7146">
            <v>0</v>
          </cell>
        </row>
        <row r="7147">
          <cell r="L7147">
            <v>3343000</v>
          </cell>
        </row>
        <row r="7148">
          <cell r="L7148">
            <v>0</v>
          </cell>
        </row>
        <row r="7149">
          <cell r="L7149">
            <v>1750000</v>
          </cell>
        </row>
        <row r="7150">
          <cell r="L7150">
            <v>0</v>
          </cell>
        </row>
        <row r="7151">
          <cell r="L7151">
            <v>590000</v>
          </cell>
        </row>
        <row r="7152">
          <cell r="L7152">
            <v>0</v>
          </cell>
        </row>
        <row r="7153">
          <cell r="L7153">
            <v>7669000</v>
          </cell>
        </row>
        <row r="7154">
          <cell r="L7154">
            <v>0</v>
          </cell>
        </row>
        <row r="7155">
          <cell r="L7155">
            <v>10000</v>
          </cell>
        </row>
        <row r="7156">
          <cell r="L7156">
            <v>0</v>
          </cell>
        </row>
        <row r="7157">
          <cell r="L7157">
            <v>1000</v>
          </cell>
        </row>
        <row r="7158">
          <cell r="L7158">
            <v>0</v>
          </cell>
        </row>
        <row r="7159">
          <cell r="L7159">
            <v>37500000</v>
          </cell>
        </row>
        <row r="7160">
          <cell r="L7160">
            <v>0</v>
          </cell>
        </row>
        <row r="7161">
          <cell r="L7161">
            <v>37500000</v>
          </cell>
        </row>
        <row r="7162">
          <cell r="L7162">
            <v>0</v>
          </cell>
        </row>
        <row r="7163">
          <cell r="L7163">
            <v>2567000</v>
          </cell>
        </row>
        <row r="7164">
          <cell r="L7164">
            <v>0</v>
          </cell>
        </row>
        <row r="7165">
          <cell r="L7165">
            <v>57552000</v>
          </cell>
        </row>
        <row r="7166">
          <cell r="L7166">
            <v>0</v>
          </cell>
        </row>
        <row r="7167">
          <cell r="L7167">
            <v>10000</v>
          </cell>
        </row>
        <row r="7168">
          <cell r="L7168">
            <v>0</v>
          </cell>
        </row>
        <row r="7169">
          <cell r="L7169">
            <v>1000</v>
          </cell>
        </row>
        <row r="7170">
          <cell r="L7170">
            <v>0</v>
          </cell>
        </row>
        <row r="7171">
          <cell r="L7171">
            <v>18543856</v>
          </cell>
        </row>
        <row r="7172">
          <cell r="L7172">
            <v>0</v>
          </cell>
        </row>
        <row r="7173">
          <cell r="L7173">
            <v>1854386</v>
          </cell>
        </row>
        <row r="7174">
          <cell r="L7174">
            <v>0</v>
          </cell>
        </row>
        <row r="7175">
          <cell r="L7175">
            <v>8931921</v>
          </cell>
        </row>
        <row r="7176">
          <cell r="L7176">
            <v>0</v>
          </cell>
        </row>
        <row r="7177">
          <cell r="L7177">
            <v>43630884</v>
          </cell>
        </row>
        <row r="7178">
          <cell r="L7178">
            <v>0</v>
          </cell>
        </row>
        <row r="7179">
          <cell r="L7179">
            <v>10000</v>
          </cell>
        </row>
        <row r="7180">
          <cell r="L7180">
            <v>0</v>
          </cell>
        </row>
        <row r="7181">
          <cell r="L7181">
            <v>1000</v>
          </cell>
        </row>
        <row r="7182">
          <cell r="L7182">
            <v>0</v>
          </cell>
        </row>
        <row r="7183">
          <cell r="L7183">
            <v>4500000</v>
          </cell>
        </row>
        <row r="7184">
          <cell r="L7184">
            <v>0</v>
          </cell>
        </row>
        <row r="7185">
          <cell r="L7185">
            <v>45000000</v>
          </cell>
        </row>
        <row r="7186">
          <cell r="L7186">
            <v>0</v>
          </cell>
        </row>
        <row r="7187">
          <cell r="L7187">
            <v>3120000</v>
          </cell>
        </row>
        <row r="7188">
          <cell r="L7188">
            <v>0</v>
          </cell>
        </row>
        <row r="7189">
          <cell r="L7189">
            <v>585000</v>
          </cell>
        </row>
        <row r="7190">
          <cell r="L7190">
            <v>0</v>
          </cell>
        </row>
        <row r="7191">
          <cell r="L7191">
            <v>260000</v>
          </cell>
        </row>
        <row r="7192">
          <cell r="L7192">
            <v>0</v>
          </cell>
        </row>
        <row r="7193">
          <cell r="L7193">
            <v>1000000</v>
          </cell>
        </row>
        <row r="7194">
          <cell r="L7194">
            <v>0</v>
          </cell>
        </row>
        <row r="7195">
          <cell r="L7195">
            <v>350000</v>
          </cell>
        </row>
        <row r="7196">
          <cell r="L7196">
            <v>0</v>
          </cell>
        </row>
        <row r="7197">
          <cell r="L7197">
            <v>15974545</v>
          </cell>
        </row>
        <row r="7198">
          <cell r="L7198">
            <v>0</v>
          </cell>
        </row>
        <row r="7199">
          <cell r="L7199">
            <v>1597455</v>
          </cell>
        </row>
        <row r="7200">
          <cell r="L7200">
            <v>0</v>
          </cell>
        </row>
        <row r="7201">
          <cell r="L7201">
            <v>8049365</v>
          </cell>
        </row>
        <row r="7202">
          <cell r="L7202">
            <v>0</v>
          </cell>
        </row>
        <row r="7203">
          <cell r="L7203">
            <v>16675191</v>
          </cell>
        </row>
        <row r="7204">
          <cell r="L7204">
            <v>0</v>
          </cell>
        </row>
        <row r="7205">
          <cell r="L7205">
            <v>100000000</v>
          </cell>
        </row>
        <row r="7206">
          <cell r="L7206">
            <v>0</v>
          </cell>
        </row>
        <row r="7207">
          <cell r="L7207">
            <v>22500000</v>
          </cell>
        </row>
        <row r="7208">
          <cell r="L7208">
            <v>0</v>
          </cell>
        </row>
        <row r="7209">
          <cell r="L7209">
            <v>4217722</v>
          </cell>
        </row>
        <row r="7210">
          <cell r="L7210">
            <v>0</v>
          </cell>
        </row>
        <row r="7211">
          <cell r="L7211">
            <v>18541630</v>
          </cell>
        </row>
        <row r="7212">
          <cell r="L7212">
            <v>0</v>
          </cell>
        </row>
        <row r="7213">
          <cell r="L7213">
            <v>1854163</v>
          </cell>
        </row>
        <row r="7214">
          <cell r="L7214">
            <v>0</v>
          </cell>
        </row>
        <row r="7215">
          <cell r="L7215">
            <v>1046793457</v>
          </cell>
        </row>
        <row r="7216">
          <cell r="L7216">
            <v>0</v>
          </cell>
        </row>
        <row r="7217">
          <cell r="L7217">
            <v>120000</v>
          </cell>
        </row>
        <row r="7218">
          <cell r="L7218">
            <v>0</v>
          </cell>
        </row>
        <row r="7219">
          <cell r="L7219">
            <v>1075000</v>
          </cell>
        </row>
        <row r="7220">
          <cell r="L7220">
            <v>0</v>
          </cell>
        </row>
        <row r="7221">
          <cell r="L7221">
            <v>40000</v>
          </cell>
        </row>
        <row r="7222">
          <cell r="L7222">
            <v>0</v>
          </cell>
        </row>
        <row r="7223">
          <cell r="L7223">
            <v>80000</v>
          </cell>
        </row>
        <row r="7224">
          <cell r="L7224">
            <v>0</v>
          </cell>
        </row>
        <row r="7225">
          <cell r="L7225">
            <v>40000</v>
          </cell>
        </row>
        <row r="7226">
          <cell r="L7226">
            <v>0</v>
          </cell>
        </row>
        <row r="7227">
          <cell r="L7227">
            <v>107500</v>
          </cell>
        </row>
        <row r="7228">
          <cell r="L7228">
            <v>0</v>
          </cell>
        </row>
        <row r="7229">
          <cell r="L7229">
            <v>645000</v>
          </cell>
        </row>
        <row r="7230">
          <cell r="L7230">
            <v>0</v>
          </cell>
        </row>
        <row r="7231">
          <cell r="L7231">
            <v>20000</v>
          </cell>
        </row>
        <row r="7232">
          <cell r="L7232">
            <v>0</v>
          </cell>
        </row>
        <row r="7233">
          <cell r="L7233">
            <v>120000</v>
          </cell>
        </row>
        <row r="7234">
          <cell r="L7234">
            <v>0</v>
          </cell>
        </row>
        <row r="7235">
          <cell r="L7235">
            <v>64500</v>
          </cell>
        </row>
        <row r="7236">
          <cell r="L7236">
            <v>0</v>
          </cell>
        </row>
        <row r="7237">
          <cell r="L7237">
            <v>1000000000</v>
          </cell>
        </row>
        <row r="7238">
          <cell r="L7238">
            <v>0</v>
          </cell>
        </row>
        <row r="7239">
          <cell r="L7239">
            <v>3500000</v>
          </cell>
        </row>
        <row r="7240">
          <cell r="L7240">
            <v>0</v>
          </cell>
        </row>
        <row r="7241">
          <cell r="L7241">
            <v>160000</v>
          </cell>
        </row>
        <row r="7242">
          <cell r="L7242">
            <v>0</v>
          </cell>
        </row>
        <row r="7243">
          <cell r="L7243">
            <v>3062500</v>
          </cell>
        </row>
        <row r="7244">
          <cell r="L7244">
            <v>0</v>
          </cell>
        </row>
        <row r="7245">
          <cell r="L7245">
            <v>306250</v>
          </cell>
        </row>
        <row r="7246">
          <cell r="L7246">
            <v>0</v>
          </cell>
        </row>
        <row r="7247">
          <cell r="L7247">
            <v>15467900</v>
          </cell>
        </row>
        <row r="7248">
          <cell r="L7248">
            <v>0</v>
          </cell>
        </row>
        <row r="7249">
          <cell r="L7249">
            <v>10000000</v>
          </cell>
        </row>
        <row r="7250">
          <cell r="L7250">
            <v>0</v>
          </cell>
        </row>
        <row r="7251">
          <cell r="L7251">
            <v>116297</v>
          </cell>
        </row>
        <row r="7252">
          <cell r="L7252">
            <v>0</v>
          </cell>
        </row>
        <row r="7253">
          <cell r="L7253">
            <v>345000</v>
          </cell>
        </row>
        <row r="7254">
          <cell r="L7254">
            <v>0</v>
          </cell>
        </row>
        <row r="7255">
          <cell r="L7255">
            <v>100000</v>
          </cell>
        </row>
        <row r="7256">
          <cell r="L7256">
            <v>0</v>
          </cell>
        </row>
        <row r="7257">
          <cell r="L7257">
            <v>34500</v>
          </cell>
        </row>
        <row r="7258">
          <cell r="L7258">
            <v>0</v>
          </cell>
        </row>
        <row r="7259">
          <cell r="L7259">
            <v>108858000</v>
          </cell>
        </row>
        <row r="7260">
          <cell r="L7260">
            <v>0</v>
          </cell>
        </row>
        <row r="7261">
          <cell r="L7261">
            <v>7873711923</v>
          </cell>
        </row>
        <row r="7262">
          <cell r="L7262">
            <v>0</v>
          </cell>
        </row>
        <row r="7263">
          <cell r="L7263">
            <v>261208800</v>
          </cell>
        </row>
        <row r="7264">
          <cell r="L7264">
            <v>0</v>
          </cell>
        </row>
        <row r="7265">
          <cell r="L7265">
            <v>255626553</v>
          </cell>
        </row>
        <row r="7266">
          <cell r="L7266">
            <v>0</v>
          </cell>
        </row>
        <row r="7267">
          <cell r="L7267">
            <v>10000</v>
          </cell>
        </row>
        <row r="7268">
          <cell r="L7268">
            <v>0</v>
          </cell>
        </row>
        <row r="7269">
          <cell r="L7269">
            <v>1000</v>
          </cell>
        </row>
        <row r="7270">
          <cell r="L7270">
            <v>0</v>
          </cell>
        </row>
        <row r="7271">
          <cell r="L7271">
            <v>87500000</v>
          </cell>
        </row>
        <row r="7272">
          <cell r="L7272">
            <v>0</v>
          </cell>
        </row>
        <row r="7273">
          <cell r="L7273">
            <v>10000</v>
          </cell>
        </row>
        <row r="7274">
          <cell r="L7274">
            <v>0</v>
          </cell>
        </row>
        <row r="7275">
          <cell r="L7275">
            <v>1000</v>
          </cell>
        </row>
        <row r="7276">
          <cell r="L7276">
            <v>0</v>
          </cell>
        </row>
        <row r="7277">
          <cell r="L7277">
            <v>1000000000</v>
          </cell>
        </row>
        <row r="7278">
          <cell r="L7278">
            <v>0</v>
          </cell>
        </row>
        <row r="7279">
          <cell r="L7279">
            <v>1895346</v>
          </cell>
        </row>
        <row r="7280">
          <cell r="L7280">
            <v>0</v>
          </cell>
        </row>
        <row r="7281">
          <cell r="L7281">
            <v>189535</v>
          </cell>
        </row>
        <row r="7282">
          <cell r="L7282">
            <v>0</v>
          </cell>
        </row>
        <row r="7283">
          <cell r="L7283">
            <v>500000</v>
          </cell>
        </row>
        <row r="7284">
          <cell r="L7284">
            <v>0</v>
          </cell>
        </row>
        <row r="7285">
          <cell r="L7285">
            <v>54000</v>
          </cell>
        </row>
        <row r="7286">
          <cell r="L7286">
            <v>0</v>
          </cell>
        </row>
        <row r="7287">
          <cell r="L7287">
            <v>480000</v>
          </cell>
        </row>
        <row r="7288">
          <cell r="L7288">
            <v>0</v>
          </cell>
        </row>
        <row r="7289">
          <cell r="L7289">
            <v>1000000000</v>
          </cell>
        </row>
        <row r="7290">
          <cell r="L7290">
            <v>0</v>
          </cell>
        </row>
        <row r="7291">
          <cell r="L7291">
            <v>1218974400</v>
          </cell>
        </row>
        <row r="7292">
          <cell r="L7292">
            <v>0</v>
          </cell>
        </row>
        <row r="7293">
          <cell r="L7293">
            <v>1200000000</v>
          </cell>
        </row>
        <row r="7294">
          <cell r="L7294">
            <v>0</v>
          </cell>
        </row>
        <row r="7295">
          <cell r="L7295">
            <v>20395793</v>
          </cell>
        </row>
        <row r="7296">
          <cell r="L7296">
            <v>0</v>
          </cell>
        </row>
        <row r="7297">
          <cell r="L7297">
            <v>151135806</v>
          </cell>
        </row>
        <row r="7298">
          <cell r="L7298">
            <v>0</v>
          </cell>
        </row>
        <row r="7299">
          <cell r="L7299">
            <v>10000</v>
          </cell>
        </row>
        <row r="7300">
          <cell r="L7300">
            <v>0</v>
          </cell>
        </row>
        <row r="7301">
          <cell r="L7301">
            <v>1000</v>
          </cell>
        </row>
        <row r="7302">
          <cell r="L7302">
            <v>0</v>
          </cell>
        </row>
        <row r="7303">
          <cell r="L7303">
            <v>2013000</v>
          </cell>
        </row>
        <row r="7304">
          <cell r="L7304">
            <v>0</v>
          </cell>
        </row>
        <row r="7305">
          <cell r="L7305">
            <v>10000</v>
          </cell>
        </row>
        <row r="7306">
          <cell r="L7306">
            <v>0</v>
          </cell>
        </row>
        <row r="7307">
          <cell r="L7307">
            <v>1000</v>
          </cell>
        </row>
        <row r="7308">
          <cell r="L7308">
            <v>0</v>
          </cell>
        </row>
        <row r="7309">
          <cell r="L7309">
            <v>10000000</v>
          </cell>
        </row>
        <row r="7310">
          <cell r="L7310">
            <v>0</v>
          </cell>
        </row>
        <row r="7311">
          <cell r="L7311">
            <v>10000</v>
          </cell>
        </row>
        <row r="7312">
          <cell r="L7312">
            <v>0</v>
          </cell>
        </row>
        <row r="7313">
          <cell r="L7313">
            <v>1000</v>
          </cell>
        </row>
        <row r="7314">
          <cell r="L7314">
            <v>0</v>
          </cell>
        </row>
        <row r="7315">
          <cell r="L7315">
            <v>2000000000</v>
          </cell>
        </row>
        <row r="7316">
          <cell r="L7316">
            <v>0</v>
          </cell>
        </row>
        <row r="7317">
          <cell r="L7317">
            <v>1000000000</v>
          </cell>
        </row>
        <row r="7318">
          <cell r="L7318">
            <v>0</v>
          </cell>
        </row>
        <row r="7319">
          <cell r="L7319">
            <v>118817618</v>
          </cell>
        </row>
        <row r="7320">
          <cell r="L7320">
            <v>0</v>
          </cell>
        </row>
        <row r="7321">
          <cell r="L7321">
            <v>11881761</v>
          </cell>
        </row>
        <row r="7322">
          <cell r="L7322">
            <v>0</v>
          </cell>
        </row>
        <row r="7323">
          <cell r="L7323">
            <v>9374400</v>
          </cell>
        </row>
        <row r="7324">
          <cell r="L7324">
            <v>0</v>
          </cell>
        </row>
        <row r="7325">
          <cell r="L7325">
            <v>720000</v>
          </cell>
        </row>
        <row r="7326">
          <cell r="L7326">
            <v>0</v>
          </cell>
        </row>
        <row r="7327">
          <cell r="L7327">
            <v>363869586</v>
          </cell>
        </row>
        <row r="7328">
          <cell r="L7328">
            <v>0</v>
          </cell>
        </row>
        <row r="7329">
          <cell r="L7329">
            <v>10000</v>
          </cell>
        </row>
        <row r="7330">
          <cell r="L7330">
            <v>0</v>
          </cell>
        </row>
        <row r="7331">
          <cell r="L7331">
            <v>1000</v>
          </cell>
        </row>
        <row r="7332">
          <cell r="L7332">
            <v>0</v>
          </cell>
        </row>
        <row r="7333">
          <cell r="L7333">
            <v>103550872</v>
          </cell>
        </row>
        <row r="7334">
          <cell r="L7334">
            <v>0</v>
          </cell>
        </row>
        <row r="7335">
          <cell r="L7335">
            <v>10000</v>
          </cell>
        </row>
        <row r="7336">
          <cell r="L7336">
            <v>0</v>
          </cell>
        </row>
        <row r="7337">
          <cell r="L7337">
            <v>1000</v>
          </cell>
        </row>
        <row r="7338">
          <cell r="L7338">
            <v>0</v>
          </cell>
        </row>
        <row r="7339">
          <cell r="L7339">
            <v>205616050</v>
          </cell>
        </row>
        <row r="7340">
          <cell r="L7340">
            <v>0</v>
          </cell>
        </row>
        <row r="7341">
          <cell r="L7341">
            <v>102808</v>
          </cell>
        </row>
        <row r="7342">
          <cell r="L7342">
            <v>0</v>
          </cell>
        </row>
        <row r="7343">
          <cell r="L7343">
            <v>10281</v>
          </cell>
        </row>
        <row r="7344">
          <cell r="L7344">
            <v>0</v>
          </cell>
        </row>
        <row r="7345">
          <cell r="L7345">
            <v>300000000</v>
          </cell>
        </row>
        <row r="7346">
          <cell r="L7346">
            <v>0</v>
          </cell>
        </row>
        <row r="7347">
          <cell r="L7347">
            <v>45000</v>
          </cell>
        </row>
        <row r="7348">
          <cell r="L7348">
            <v>0</v>
          </cell>
        </row>
        <row r="7349">
          <cell r="L7349">
            <v>4500</v>
          </cell>
        </row>
        <row r="7350">
          <cell r="L7350">
            <v>0</v>
          </cell>
        </row>
        <row r="7351">
          <cell r="L7351">
            <v>229558624</v>
          </cell>
        </row>
        <row r="7352">
          <cell r="L7352">
            <v>0</v>
          </cell>
        </row>
        <row r="7353">
          <cell r="L7353">
            <v>286000</v>
          </cell>
        </row>
        <row r="7354">
          <cell r="L7354">
            <v>0</v>
          </cell>
        </row>
        <row r="7355">
          <cell r="L7355">
            <v>28600</v>
          </cell>
        </row>
        <row r="7356">
          <cell r="L7356">
            <v>0</v>
          </cell>
        </row>
        <row r="7357">
          <cell r="L7357">
            <v>10000</v>
          </cell>
        </row>
        <row r="7358">
          <cell r="L7358">
            <v>0</v>
          </cell>
        </row>
        <row r="7359">
          <cell r="L7359">
            <v>1000</v>
          </cell>
        </row>
        <row r="7360">
          <cell r="L7360">
            <v>0</v>
          </cell>
        </row>
        <row r="7361">
          <cell r="L7361">
            <v>1000000000</v>
          </cell>
        </row>
        <row r="7362">
          <cell r="L7362">
            <v>0</v>
          </cell>
        </row>
        <row r="7363">
          <cell r="L7363">
            <v>150000</v>
          </cell>
        </row>
        <row r="7364">
          <cell r="L7364">
            <v>0</v>
          </cell>
        </row>
        <row r="7365">
          <cell r="L7365">
            <v>15000</v>
          </cell>
        </row>
        <row r="7366">
          <cell r="L7366">
            <v>0</v>
          </cell>
        </row>
        <row r="7367">
          <cell r="L7367">
            <v>300000000</v>
          </cell>
        </row>
        <row r="7368">
          <cell r="L7368">
            <v>0</v>
          </cell>
        </row>
        <row r="7369">
          <cell r="L7369">
            <v>150000</v>
          </cell>
        </row>
        <row r="7370">
          <cell r="L7370">
            <v>0</v>
          </cell>
        </row>
        <row r="7371">
          <cell r="L7371">
            <v>15000</v>
          </cell>
        </row>
        <row r="7372">
          <cell r="L7372">
            <v>0</v>
          </cell>
        </row>
        <row r="7373">
          <cell r="L7373">
            <v>190131000</v>
          </cell>
        </row>
        <row r="7374">
          <cell r="L7374">
            <v>0</v>
          </cell>
        </row>
        <row r="7375">
          <cell r="L7375">
            <v>95066</v>
          </cell>
        </row>
        <row r="7376">
          <cell r="L7376">
            <v>0</v>
          </cell>
        </row>
        <row r="7377">
          <cell r="L7377">
            <v>9507</v>
          </cell>
        </row>
        <row r="7378">
          <cell r="L7378">
            <v>0</v>
          </cell>
        </row>
        <row r="7379">
          <cell r="L7379">
            <v>437578210</v>
          </cell>
        </row>
        <row r="7380">
          <cell r="L7380">
            <v>0</v>
          </cell>
        </row>
        <row r="7381">
          <cell r="L7381">
            <v>20729734</v>
          </cell>
        </row>
        <row r="7382">
          <cell r="L7382">
            <v>0</v>
          </cell>
        </row>
        <row r="7383">
          <cell r="L7383">
            <v>207297344</v>
          </cell>
        </row>
        <row r="7384">
          <cell r="L7384">
            <v>0</v>
          </cell>
        </row>
        <row r="7385">
          <cell r="L7385">
            <v>13750000</v>
          </cell>
        </row>
        <row r="7386">
          <cell r="L7386">
            <v>0</v>
          </cell>
        </row>
        <row r="7387">
          <cell r="L7387">
            <v>100000000</v>
          </cell>
        </row>
        <row r="7388">
          <cell r="L7388">
            <v>0</v>
          </cell>
        </row>
        <row r="7389">
          <cell r="L7389">
            <v>35000000</v>
          </cell>
        </row>
        <row r="7390">
          <cell r="L7390">
            <v>0</v>
          </cell>
        </row>
        <row r="7391">
          <cell r="L7391">
            <v>11000</v>
          </cell>
        </row>
        <row r="7392">
          <cell r="L7392">
            <v>0</v>
          </cell>
        </row>
        <row r="7393">
          <cell r="L7393">
            <v>2068000</v>
          </cell>
        </row>
        <row r="7394">
          <cell r="L7394">
            <v>0</v>
          </cell>
        </row>
        <row r="7395">
          <cell r="L7395">
            <v>75000000</v>
          </cell>
        </row>
        <row r="7396">
          <cell r="L7396">
            <v>0</v>
          </cell>
        </row>
        <row r="7397">
          <cell r="L7397">
            <v>670000</v>
          </cell>
        </row>
        <row r="7398">
          <cell r="L7398">
            <v>0</v>
          </cell>
        </row>
        <row r="7399">
          <cell r="L7399">
            <v>837252</v>
          </cell>
        </row>
        <row r="7400">
          <cell r="L7400">
            <v>0</v>
          </cell>
        </row>
        <row r="7401">
          <cell r="L7401">
            <v>83725</v>
          </cell>
        </row>
        <row r="7402">
          <cell r="L7402">
            <v>0</v>
          </cell>
        </row>
        <row r="7403">
          <cell r="L7403">
            <v>72727</v>
          </cell>
        </row>
        <row r="7404">
          <cell r="L7404">
            <v>0</v>
          </cell>
        </row>
        <row r="7405">
          <cell r="L7405">
            <v>36364</v>
          </cell>
        </row>
        <row r="7406">
          <cell r="L7406">
            <v>0</v>
          </cell>
        </row>
        <row r="7407">
          <cell r="L7407">
            <v>186364</v>
          </cell>
        </row>
        <row r="7408">
          <cell r="L7408">
            <v>0</v>
          </cell>
        </row>
        <row r="7409">
          <cell r="L7409">
            <v>36364</v>
          </cell>
        </row>
        <row r="7410">
          <cell r="L7410">
            <v>0</v>
          </cell>
        </row>
        <row r="7411">
          <cell r="L7411">
            <v>7273</v>
          </cell>
        </row>
        <row r="7412">
          <cell r="L7412">
            <v>0</v>
          </cell>
        </row>
        <row r="7413">
          <cell r="L7413">
            <v>3636</v>
          </cell>
        </row>
        <row r="7414">
          <cell r="L7414">
            <v>0</v>
          </cell>
        </row>
        <row r="7415">
          <cell r="L7415">
            <v>18636</v>
          </cell>
        </row>
        <row r="7416">
          <cell r="L7416">
            <v>0</v>
          </cell>
        </row>
        <row r="7417">
          <cell r="L7417">
            <v>3636</v>
          </cell>
        </row>
        <row r="7418">
          <cell r="L7418">
            <v>0</v>
          </cell>
        </row>
        <row r="7419">
          <cell r="L7419">
            <v>11840000</v>
          </cell>
        </row>
        <row r="7420">
          <cell r="L7420">
            <v>0</v>
          </cell>
        </row>
        <row r="7421">
          <cell r="L7421">
            <v>2540000</v>
          </cell>
        </row>
        <row r="7422">
          <cell r="L7422">
            <v>0</v>
          </cell>
        </row>
        <row r="7423">
          <cell r="L7423">
            <v>254000</v>
          </cell>
        </row>
        <row r="7424">
          <cell r="L7424">
            <v>0</v>
          </cell>
        </row>
        <row r="7425">
          <cell r="L7425">
            <v>88000</v>
          </cell>
        </row>
        <row r="7426">
          <cell r="L7426">
            <v>0</v>
          </cell>
        </row>
        <row r="7427">
          <cell r="L7427">
            <v>100000</v>
          </cell>
        </row>
        <row r="7428">
          <cell r="L7428">
            <v>0</v>
          </cell>
        </row>
        <row r="7429">
          <cell r="L7429">
            <v>350000</v>
          </cell>
        </row>
        <row r="7430">
          <cell r="L7430">
            <v>0</v>
          </cell>
        </row>
        <row r="7431">
          <cell r="L7431">
            <v>445495636</v>
          </cell>
        </row>
        <row r="7432">
          <cell r="L7432">
            <v>0</v>
          </cell>
        </row>
        <row r="7433">
          <cell r="L7433">
            <v>66068200</v>
          </cell>
        </row>
        <row r="7434">
          <cell r="L7434">
            <v>0</v>
          </cell>
        </row>
        <row r="7435">
          <cell r="L7435">
            <v>10607000</v>
          </cell>
        </row>
        <row r="7436">
          <cell r="L7436">
            <v>0</v>
          </cell>
        </row>
        <row r="7437">
          <cell r="L7437">
            <v>2050000</v>
          </cell>
        </row>
        <row r="7438">
          <cell r="L7438">
            <v>0</v>
          </cell>
        </row>
        <row r="7439">
          <cell r="L7439">
            <v>205000</v>
          </cell>
        </row>
        <row r="7440">
          <cell r="L7440">
            <v>0</v>
          </cell>
        </row>
        <row r="7441">
          <cell r="L7441">
            <v>540000</v>
          </cell>
        </row>
        <row r="7442">
          <cell r="L7442">
            <v>0</v>
          </cell>
        </row>
        <row r="7443">
          <cell r="L7443">
            <v>385000</v>
          </cell>
        </row>
        <row r="7444">
          <cell r="L7444">
            <v>0</v>
          </cell>
        </row>
        <row r="7445">
          <cell r="L7445">
            <v>370000</v>
          </cell>
        </row>
        <row r="7446">
          <cell r="L7446">
            <v>0</v>
          </cell>
        </row>
        <row r="7447">
          <cell r="L7447">
            <v>700000</v>
          </cell>
        </row>
        <row r="7448">
          <cell r="L7448">
            <v>0</v>
          </cell>
        </row>
        <row r="7449">
          <cell r="L7449">
            <v>1287000</v>
          </cell>
        </row>
        <row r="7450">
          <cell r="L7450">
            <v>0</v>
          </cell>
        </row>
        <row r="7451">
          <cell r="L7451">
            <v>128700</v>
          </cell>
        </row>
        <row r="7452">
          <cell r="L7452">
            <v>0</v>
          </cell>
        </row>
        <row r="7453">
          <cell r="L7453">
            <v>30000</v>
          </cell>
        </row>
        <row r="7454">
          <cell r="L7454">
            <v>0</v>
          </cell>
        </row>
        <row r="7455">
          <cell r="L7455">
            <v>137000</v>
          </cell>
        </row>
        <row r="7456">
          <cell r="L7456">
            <v>0</v>
          </cell>
        </row>
        <row r="7457">
          <cell r="L7457">
            <v>452500</v>
          </cell>
        </row>
        <row r="7458">
          <cell r="L7458">
            <v>0</v>
          </cell>
        </row>
        <row r="7459">
          <cell r="L7459">
            <v>300000</v>
          </cell>
        </row>
        <row r="7460">
          <cell r="L7460">
            <v>0</v>
          </cell>
        </row>
        <row r="7461">
          <cell r="L7461">
            <v>61435</v>
          </cell>
        </row>
        <row r="7462">
          <cell r="L7462">
            <v>0</v>
          </cell>
        </row>
        <row r="7463">
          <cell r="L7463">
            <v>364199</v>
          </cell>
        </row>
        <row r="7464">
          <cell r="L7464">
            <v>0</v>
          </cell>
        </row>
        <row r="7465">
          <cell r="L7465">
            <v>145455</v>
          </cell>
        </row>
        <row r="7466">
          <cell r="L7466">
            <v>0</v>
          </cell>
        </row>
        <row r="7467">
          <cell r="L7467">
            <v>30000</v>
          </cell>
        </row>
        <row r="7468">
          <cell r="L7468">
            <v>0</v>
          </cell>
        </row>
        <row r="7469">
          <cell r="L7469">
            <v>6144</v>
          </cell>
        </row>
        <row r="7470">
          <cell r="L7470">
            <v>0</v>
          </cell>
        </row>
        <row r="7471">
          <cell r="L7471">
            <v>36420</v>
          </cell>
        </row>
        <row r="7472">
          <cell r="L7472">
            <v>0</v>
          </cell>
        </row>
        <row r="7473">
          <cell r="L7473">
            <v>14545</v>
          </cell>
        </row>
        <row r="7474">
          <cell r="L7474">
            <v>0</v>
          </cell>
        </row>
        <row r="7475">
          <cell r="L7475">
            <v>37500000</v>
          </cell>
        </row>
        <row r="7476">
          <cell r="L7476">
            <v>0</v>
          </cell>
        </row>
        <row r="7477">
          <cell r="L7477">
            <v>228027078</v>
          </cell>
        </row>
        <row r="7478">
          <cell r="L7478">
            <v>0</v>
          </cell>
        </row>
        <row r="7479">
          <cell r="L7479">
            <v>200000000</v>
          </cell>
        </row>
        <row r="7480">
          <cell r="L7480">
            <v>0</v>
          </cell>
        </row>
        <row r="7481">
          <cell r="L7481">
            <v>10000</v>
          </cell>
        </row>
        <row r="7482">
          <cell r="L7482">
            <v>0</v>
          </cell>
        </row>
        <row r="7483">
          <cell r="L7483">
            <v>1000</v>
          </cell>
        </row>
        <row r="7484">
          <cell r="L7484">
            <v>0</v>
          </cell>
        </row>
        <row r="7485">
          <cell r="L7485">
            <v>500000000</v>
          </cell>
        </row>
        <row r="7486">
          <cell r="L7486">
            <v>0</v>
          </cell>
        </row>
        <row r="7487">
          <cell r="L7487">
            <v>300000000</v>
          </cell>
        </row>
        <row r="7488">
          <cell r="L7488">
            <v>0</v>
          </cell>
        </row>
        <row r="7489">
          <cell r="L7489">
            <v>11903110</v>
          </cell>
        </row>
        <row r="7490">
          <cell r="L7490">
            <v>0</v>
          </cell>
        </row>
        <row r="7491">
          <cell r="L7491">
            <v>1190311</v>
          </cell>
        </row>
        <row r="7492">
          <cell r="L7492">
            <v>0</v>
          </cell>
        </row>
        <row r="7493">
          <cell r="L7493">
            <v>6000000</v>
          </cell>
        </row>
        <row r="7494">
          <cell r="L7494">
            <v>0</v>
          </cell>
        </row>
        <row r="7495">
          <cell r="L7495">
            <v>600000</v>
          </cell>
        </row>
        <row r="7496">
          <cell r="L7496">
            <v>0</v>
          </cell>
        </row>
        <row r="7497">
          <cell r="L7497">
            <v>60062000</v>
          </cell>
        </row>
        <row r="7498">
          <cell r="L7498">
            <v>0</v>
          </cell>
        </row>
        <row r="7499">
          <cell r="L7499">
            <v>50050088</v>
          </cell>
        </row>
        <row r="7500">
          <cell r="L7500">
            <v>0</v>
          </cell>
        </row>
        <row r="7501">
          <cell r="L7501">
            <v>6006200</v>
          </cell>
        </row>
        <row r="7502">
          <cell r="L7502">
            <v>0</v>
          </cell>
        </row>
        <row r="7503">
          <cell r="L7503">
            <v>3247700</v>
          </cell>
        </row>
        <row r="7504">
          <cell r="L7504">
            <v>0</v>
          </cell>
        </row>
        <row r="7505">
          <cell r="L7505">
            <v>3002400</v>
          </cell>
        </row>
        <row r="7506">
          <cell r="L7506">
            <v>0</v>
          </cell>
        </row>
        <row r="7507">
          <cell r="L7507">
            <v>11335000</v>
          </cell>
        </row>
        <row r="7508">
          <cell r="L7508">
            <v>0</v>
          </cell>
        </row>
        <row r="7509">
          <cell r="L7509">
            <v>113350000</v>
          </cell>
        </row>
        <row r="7510">
          <cell r="L7510">
            <v>0</v>
          </cell>
        </row>
        <row r="7511">
          <cell r="L7511">
            <v>1075000</v>
          </cell>
        </row>
        <row r="7512">
          <cell r="L7512">
            <v>0</v>
          </cell>
        </row>
        <row r="7513">
          <cell r="L7513">
            <v>107500</v>
          </cell>
        </row>
        <row r="7514">
          <cell r="L7514">
            <v>0</v>
          </cell>
        </row>
        <row r="7515">
          <cell r="L7515">
            <v>120000</v>
          </cell>
        </row>
        <row r="7516">
          <cell r="L7516">
            <v>0</v>
          </cell>
        </row>
        <row r="7517">
          <cell r="L7517">
            <v>110000</v>
          </cell>
        </row>
        <row r="7518">
          <cell r="L7518">
            <v>0</v>
          </cell>
        </row>
        <row r="7519">
          <cell r="L7519">
            <v>40000</v>
          </cell>
        </row>
        <row r="7520">
          <cell r="L7520">
            <v>0</v>
          </cell>
        </row>
        <row r="7521">
          <cell r="L7521">
            <v>82649600</v>
          </cell>
        </row>
        <row r="7522">
          <cell r="L7522">
            <v>0</v>
          </cell>
        </row>
        <row r="7523">
          <cell r="L7523">
            <v>1000000</v>
          </cell>
        </row>
        <row r="7524">
          <cell r="L7524">
            <v>0</v>
          </cell>
        </row>
        <row r="7525">
          <cell r="L7525">
            <v>924500</v>
          </cell>
        </row>
        <row r="7526">
          <cell r="L7526">
            <v>0</v>
          </cell>
        </row>
        <row r="7527">
          <cell r="L7527">
            <v>120000</v>
          </cell>
        </row>
        <row r="7528">
          <cell r="L7528">
            <v>0</v>
          </cell>
        </row>
        <row r="7529">
          <cell r="L7529">
            <v>20000</v>
          </cell>
        </row>
        <row r="7530">
          <cell r="L7530">
            <v>0</v>
          </cell>
        </row>
        <row r="7531">
          <cell r="L7531">
            <v>92450</v>
          </cell>
        </row>
        <row r="7532">
          <cell r="L7532">
            <v>0</v>
          </cell>
        </row>
        <row r="7533">
          <cell r="L7533">
            <v>2000000</v>
          </cell>
        </row>
        <row r="7534">
          <cell r="L7534">
            <v>0</v>
          </cell>
        </row>
        <row r="7535">
          <cell r="L7535">
            <v>3592158</v>
          </cell>
        </row>
        <row r="7536">
          <cell r="L7536">
            <v>0</v>
          </cell>
        </row>
        <row r="7537">
          <cell r="L7537">
            <v>10544545</v>
          </cell>
        </row>
        <row r="7538">
          <cell r="L7538">
            <v>0</v>
          </cell>
        </row>
        <row r="7539">
          <cell r="L7539">
            <v>1054455</v>
          </cell>
        </row>
        <row r="7540">
          <cell r="L7540">
            <v>0</v>
          </cell>
        </row>
        <row r="7541">
          <cell r="L7541">
            <v>10000000</v>
          </cell>
        </row>
        <row r="7542">
          <cell r="L7542">
            <v>0</v>
          </cell>
        </row>
        <row r="7543">
          <cell r="L7543">
            <v>10000</v>
          </cell>
        </row>
        <row r="7544">
          <cell r="L7544">
            <v>0</v>
          </cell>
        </row>
        <row r="7545">
          <cell r="L7545">
            <v>1000</v>
          </cell>
        </row>
        <row r="7546">
          <cell r="L7546">
            <v>0</v>
          </cell>
        </row>
        <row r="7547">
          <cell r="L7547">
            <v>75136000</v>
          </cell>
        </row>
        <row r="7548">
          <cell r="L7548">
            <v>0</v>
          </cell>
        </row>
        <row r="7549">
          <cell r="L7549">
            <v>62613369</v>
          </cell>
        </row>
        <row r="7550">
          <cell r="L7550">
            <v>0</v>
          </cell>
        </row>
        <row r="7551">
          <cell r="L7551">
            <v>7513600</v>
          </cell>
        </row>
        <row r="7552">
          <cell r="L7552">
            <v>0</v>
          </cell>
        </row>
        <row r="7553">
          <cell r="L7553">
            <v>150000000</v>
          </cell>
        </row>
        <row r="7554">
          <cell r="L7554">
            <v>0</v>
          </cell>
        </row>
        <row r="7555">
          <cell r="L7555">
            <v>1110000</v>
          </cell>
        </row>
        <row r="7556">
          <cell r="L7556">
            <v>0</v>
          </cell>
        </row>
        <row r="7557">
          <cell r="L7557">
            <v>111000</v>
          </cell>
        </row>
        <row r="7558">
          <cell r="L7558">
            <v>0</v>
          </cell>
        </row>
        <row r="7559">
          <cell r="L7559">
            <v>4545454</v>
          </cell>
        </row>
        <row r="7560">
          <cell r="L7560">
            <v>0</v>
          </cell>
        </row>
        <row r="7561">
          <cell r="L7561">
            <v>454546</v>
          </cell>
        </row>
        <row r="7562">
          <cell r="L7562">
            <v>0</v>
          </cell>
        </row>
        <row r="7563">
          <cell r="L7563">
            <v>14500000</v>
          </cell>
        </row>
        <row r="7564">
          <cell r="L7564">
            <v>0</v>
          </cell>
        </row>
        <row r="7565">
          <cell r="L7565">
            <v>1450000</v>
          </cell>
        </row>
        <row r="7566">
          <cell r="L7566">
            <v>0</v>
          </cell>
        </row>
        <row r="7567">
          <cell r="L7567">
            <v>1000000000</v>
          </cell>
        </row>
        <row r="7568">
          <cell r="L7568">
            <v>0</v>
          </cell>
        </row>
        <row r="7569">
          <cell r="L7569">
            <v>194444</v>
          </cell>
        </row>
        <row r="7570">
          <cell r="L7570">
            <v>0</v>
          </cell>
        </row>
        <row r="7571">
          <cell r="L7571">
            <v>13750000</v>
          </cell>
        </row>
        <row r="7572">
          <cell r="L7572">
            <v>0</v>
          </cell>
        </row>
        <row r="7573">
          <cell r="L7573">
            <v>10000</v>
          </cell>
        </row>
        <row r="7574">
          <cell r="L7574">
            <v>0</v>
          </cell>
        </row>
        <row r="7575">
          <cell r="L7575">
            <v>1000</v>
          </cell>
        </row>
        <row r="7576">
          <cell r="L7576">
            <v>0</v>
          </cell>
        </row>
        <row r="7577">
          <cell r="L7577">
            <v>68793534</v>
          </cell>
        </row>
        <row r="7578">
          <cell r="L7578">
            <v>0</v>
          </cell>
        </row>
        <row r="7579">
          <cell r="L7579">
            <v>34397</v>
          </cell>
        </row>
        <row r="7580">
          <cell r="L7580">
            <v>0</v>
          </cell>
        </row>
        <row r="7581">
          <cell r="L7581">
            <v>3440</v>
          </cell>
        </row>
        <row r="7582">
          <cell r="L7582">
            <v>0</v>
          </cell>
        </row>
        <row r="7583">
          <cell r="L7583">
            <v>413623536</v>
          </cell>
        </row>
        <row r="7584">
          <cell r="L7584">
            <v>0</v>
          </cell>
        </row>
        <row r="7585">
          <cell r="L7585">
            <v>69565100</v>
          </cell>
        </row>
        <row r="7586">
          <cell r="L7586">
            <v>0</v>
          </cell>
        </row>
        <row r="7587">
          <cell r="L7587">
            <v>53258700</v>
          </cell>
        </row>
        <row r="7588">
          <cell r="L7588">
            <v>0</v>
          </cell>
        </row>
        <row r="7589">
          <cell r="L7589">
            <v>100000</v>
          </cell>
        </row>
        <row r="7590">
          <cell r="L7590">
            <v>0</v>
          </cell>
        </row>
        <row r="7591">
          <cell r="L7591">
            <v>71169</v>
          </cell>
        </row>
        <row r="7592">
          <cell r="L7592">
            <v>0</v>
          </cell>
        </row>
        <row r="7593">
          <cell r="L7593">
            <v>1124091</v>
          </cell>
        </row>
        <row r="7594">
          <cell r="L7594">
            <v>0</v>
          </cell>
        </row>
        <row r="7595">
          <cell r="L7595">
            <v>337623</v>
          </cell>
        </row>
        <row r="7596">
          <cell r="L7596">
            <v>0</v>
          </cell>
        </row>
        <row r="7597">
          <cell r="L7597">
            <v>170949</v>
          </cell>
        </row>
        <row r="7598">
          <cell r="L7598">
            <v>0</v>
          </cell>
        </row>
        <row r="7599">
          <cell r="L7599">
            <v>550000</v>
          </cell>
        </row>
        <row r="7600">
          <cell r="L7600">
            <v>0</v>
          </cell>
        </row>
        <row r="7601">
          <cell r="L7601">
            <v>7117</v>
          </cell>
        </row>
        <row r="7602">
          <cell r="L7602">
            <v>0</v>
          </cell>
        </row>
        <row r="7603">
          <cell r="L7603">
            <v>112409</v>
          </cell>
        </row>
        <row r="7604">
          <cell r="L7604">
            <v>0</v>
          </cell>
        </row>
        <row r="7605">
          <cell r="L7605">
            <v>33762</v>
          </cell>
        </row>
        <row r="7606">
          <cell r="L7606">
            <v>0</v>
          </cell>
        </row>
        <row r="7607">
          <cell r="L7607">
            <v>17095</v>
          </cell>
        </row>
        <row r="7608">
          <cell r="L7608">
            <v>0</v>
          </cell>
        </row>
        <row r="7609">
          <cell r="L7609">
            <v>55000</v>
          </cell>
        </row>
        <row r="7610">
          <cell r="L7610">
            <v>0</v>
          </cell>
        </row>
        <row r="7611">
          <cell r="L7611">
            <v>5580000</v>
          </cell>
        </row>
        <row r="7612">
          <cell r="L7612">
            <v>0</v>
          </cell>
        </row>
        <row r="7613">
          <cell r="L7613">
            <v>3780000</v>
          </cell>
        </row>
        <row r="7614">
          <cell r="L7614">
            <v>0</v>
          </cell>
        </row>
        <row r="7615">
          <cell r="L7615">
            <v>10888000</v>
          </cell>
        </row>
        <row r="7616">
          <cell r="L7616">
            <v>0</v>
          </cell>
        </row>
        <row r="7617">
          <cell r="L7617">
            <v>14105000</v>
          </cell>
        </row>
        <row r="7618">
          <cell r="L7618">
            <v>0</v>
          </cell>
        </row>
        <row r="7619">
          <cell r="L7619">
            <v>10241130</v>
          </cell>
        </row>
        <row r="7620">
          <cell r="L7620">
            <v>0</v>
          </cell>
        </row>
        <row r="7621">
          <cell r="L7621">
            <v>13306470</v>
          </cell>
        </row>
        <row r="7622">
          <cell r="L7622">
            <v>0</v>
          </cell>
        </row>
        <row r="7623">
          <cell r="L7623">
            <v>8000000</v>
          </cell>
        </row>
        <row r="7624">
          <cell r="L7624">
            <v>0</v>
          </cell>
        </row>
        <row r="7625">
          <cell r="L7625">
            <v>5540000</v>
          </cell>
        </row>
        <row r="7626">
          <cell r="L7626">
            <v>0</v>
          </cell>
        </row>
        <row r="7627">
          <cell r="L7627">
            <v>378000</v>
          </cell>
        </row>
        <row r="7628">
          <cell r="L7628">
            <v>0</v>
          </cell>
        </row>
        <row r="7629">
          <cell r="L7629">
            <v>1088800</v>
          </cell>
        </row>
        <row r="7630">
          <cell r="L7630">
            <v>0</v>
          </cell>
        </row>
        <row r="7631">
          <cell r="L7631">
            <v>1410500</v>
          </cell>
        </row>
        <row r="7632">
          <cell r="L7632">
            <v>0</v>
          </cell>
        </row>
        <row r="7633">
          <cell r="L7633">
            <v>1024113</v>
          </cell>
        </row>
        <row r="7634">
          <cell r="L7634">
            <v>0</v>
          </cell>
        </row>
        <row r="7635">
          <cell r="L7635">
            <v>1330647</v>
          </cell>
        </row>
        <row r="7636">
          <cell r="L7636">
            <v>0</v>
          </cell>
        </row>
        <row r="7637">
          <cell r="L7637">
            <v>63241000</v>
          </cell>
        </row>
        <row r="7638">
          <cell r="L7638">
            <v>0</v>
          </cell>
        </row>
        <row r="7639">
          <cell r="L7639">
            <v>52699936</v>
          </cell>
        </row>
        <row r="7640">
          <cell r="L7640">
            <v>0</v>
          </cell>
        </row>
        <row r="7641">
          <cell r="L7641">
            <v>6324100</v>
          </cell>
        </row>
        <row r="7642">
          <cell r="L7642">
            <v>0</v>
          </cell>
        </row>
        <row r="7643">
          <cell r="L7643">
            <v>48417000</v>
          </cell>
        </row>
        <row r="7644">
          <cell r="L7644">
            <v>0</v>
          </cell>
        </row>
        <row r="7645">
          <cell r="L7645">
            <v>40334750</v>
          </cell>
        </row>
        <row r="7646">
          <cell r="L7646">
            <v>0</v>
          </cell>
        </row>
        <row r="7647">
          <cell r="L7647">
            <v>4841700</v>
          </cell>
        </row>
        <row r="7648">
          <cell r="L7648">
            <v>0</v>
          </cell>
        </row>
        <row r="7649">
          <cell r="L7649">
            <v>5000000</v>
          </cell>
        </row>
        <row r="7650">
          <cell r="L7650">
            <v>0</v>
          </cell>
        </row>
        <row r="7651">
          <cell r="L7651">
            <v>500000</v>
          </cell>
        </row>
        <row r="7652">
          <cell r="L7652">
            <v>0</v>
          </cell>
        </row>
        <row r="7653">
          <cell r="L7653">
            <v>83273300</v>
          </cell>
        </row>
        <row r="7654">
          <cell r="L7654">
            <v>0</v>
          </cell>
        </row>
        <row r="7655">
          <cell r="L7655">
            <v>125596900</v>
          </cell>
        </row>
        <row r="7656">
          <cell r="L7656">
            <v>0</v>
          </cell>
        </row>
        <row r="7657">
          <cell r="L7657">
            <v>75703000</v>
          </cell>
        </row>
        <row r="7658">
          <cell r="L7658">
            <v>0</v>
          </cell>
        </row>
        <row r="7659">
          <cell r="L7659">
            <v>63086018</v>
          </cell>
        </row>
        <row r="7660">
          <cell r="L7660">
            <v>0</v>
          </cell>
        </row>
        <row r="7661">
          <cell r="L7661">
            <v>7570300</v>
          </cell>
        </row>
        <row r="7662">
          <cell r="L7662">
            <v>0</v>
          </cell>
        </row>
        <row r="7663">
          <cell r="L7663">
            <v>114179000</v>
          </cell>
        </row>
        <row r="7664">
          <cell r="L7664">
            <v>0</v>
          </cell>
        </row>
        <row r="7665">
          <cell r="L7665">
            <v>95149371</v>
          </cell>
        </row>
        <row r="7666">
          <cell r="L7666">
            <v>0</v>
          </cell>
        </row>
        <row r="7667">
          <cell r="L7667">
            <v>11417900</v>
          </cell>
        </row>
        <row r="7668">
          <cell r="L7668">
            <v>0</v>
          </cell>
        </row>
        <row r="7669">
          <cell r="L7669">
            <v>63709800</v>
          </cell>
        </row>
        <row r="7670">
          <cell r="L7670">
            <v>0</v>
          </cell>
        </row>
        <row r="7671">
          <cell r="L7671">
            <v>8260000</v>
          </cell>
        </row>
        <row r="7672">
          <cell r="L7672">
            <v>0</v>
          </cell>
        </row>
        <row r="7673">
          <cell r="L7673">
            <v>826000</v>
          </cell>
        </row>
        <row r="7674">
          <cell r="L7674">
            <v>0</v>
          </cell>
        </row>
        <row r="7675">
          <cell r="L7675">
            <v>2520000</v>
          </cell>
        </row>
        <row r="7676">
          <cell r="L7676">
            <v>0</v>
          </cell>
        </row>
        <row r="7677">
          <cell r="L7677">
            <v>49500000</v>
          </cell>
        </row>
        <row r="7678">
          <cell r="L7678">
            <v>0</v>
          </cell>
        </row>
        <row r="7679">
          <cell r="L7679">
            <v>200000000</v>
          </cell>
        </row>
        <row r="7680">
          <cell r="L7680">
            <v>0</v>
          </cell>
        </row>
        <row r="7681">
          <cell r="L7681">
            <v>10000</v>
          </cell>
        </row>
        <row r="7682">
          <cell r="L7682">
            <v>0</v>
          </cell>
        </row>
        <row r="7683">
          <cell r="L7683">
            <v>1000</v>
          </cell>
        </row>
        <row r="7684">
          <cell r="L7684">
            <v>0</v>
          </cell>
        </row>
        <row r="7685">
          <cell r="L7685">
            <v>57918000</v>
          </cell>
        </row>
        <row r="7686">
          <cell r="L7686">
            <v>0</v>
          </cell>
        </row>
        <row r="7687">
          <cell r="L7687">
            <v>48240301</v>
          </cell>
        </row>
        <row r="7688">
          <cell r="L7688">
            <v>0</v>
          </cell>
        </row>
        <row r="7689">
          <cell r="L7689">
            <v>5791800</v>
          </cell>
        </row>
        <row r="7690">
          <cell r="L7690">
            <v>0</v>
          </cell>
        </row>
        <row r="7691">
          <cell r="L7691">
            <v>300000000</v>
          </cell>
        </row>
        <row r="7692">
          <cell r="L7692">
            <v>0</v>
          </cell>
        </row>
        <row r="7693">
          <cell r="L7693">
            <v>642500</v>
          </cell>
        </row>
        <row r="7694">
          <cell r="L7694">
            <v>0</v>
          </cell>
        </row>
        <row r="7695">
          <cell r="L7695">
            <v>3943650</v>
          </cell>
        </row>
        <row r="7696">
          <cell r="L7696">
            <v>0</v>
          </cell>
        </row>
        <row r="7697">
          <cell r="L7697">
            <v>562500</v>
          </cell>
        </row>
        <row r="7698">
          <cell r="L7698">
            <v>0</v>
          </cell>
        </row>
        <row r="7699">
          <cell r="L7699">
            <v>960000</v>
          </cell>
        </row>
        <row r="7700">
          <cell r="L7700">
            <v>0</v>
          </cell>
        </row>
        <row r="7701">
          <cell r="L7701">
            <v>2530000</v>
          </cell>
        </row>
        <row r="7702">
          <cell r="L7702">
            <v>0</v>
          </cell>
        </row>
        <row r="7703">
          <cell r="L7703">
            <v>40000</v>
          </cell>
        </row>
        <row r="7704">
          <cell r="L7704">
            <v>0</v>
          </cell>
        </row>
        <row r="7705">
          <cell r="L7705">
            <v>147500</v>
          </cell>
        </row>
        <row r="7706">
          <cell r="L7706">
            <v>0</v>
          </cell>
        </row>
        <row r="7707">
          <cell r="L7707">
            <v>2800</v>
          </cell>
        </row>
        <row r="7708">
          <cell r="L7708">
            <v>0</v>
          </cell>
        </row>
        <row r="7709">
          <cell r="L7709">
            <v>34073</v>
          </cell>
        </row>
        <row r="7710">
          <cell r="L7710">
            <v>0</v>
          </cell>
        </row>
        <row r="7711">
          <cell r="L7711">
            <v>17013</v>
          </cell>
        </row>
        <row r="7712">
          <cell r="L7712">
            <v>0</v>
          </cell>
        </row>
        <row r="7713">
          <cell r="L7713">
            <v>663744</v>
          </cell>
        </row>
        <row r="7714">
          <cell r="L7714">
            <v>0</v>
          </cell>
        </row>
        <row r="7715">
          <cell r="L7715">
            <v>99000000</v>
          </cell>
        </row>
        <row r="7716">
          <cell r="L7716">
            <v>0</v>
          </cell>
        </row>
        <row r="7717">
          <cell r="L7717">
            <v>600000</v>
          </cell>
        </row>
        <row r="7718">
          <cell r="L7718">
            <v>0</v>
          </cell>
        </row>
        <row r="7719">
          <cell r="L7719">
            <v>60000</v>
          </cell>
        </row>
        <row r="7720">
          <cell r="L7720">
            <v>0</v>
          </cell>
        </row>
        <row r="7721">
          <cell r="L7721">
            <v>3225000</v>
          </cell>
        </row>
        <row r="7722">
          <cell r="L7722">
            <v>0</v>
          </cell>
        </row>
        <row r="7723">
          <cell r="L7723">
            <v>322500</v>
          </cell>
        </row>
        <row r="7724">
          <cell r="L7724">
            <v>0</v>
          </cell>
        </row>
        <row r="7725">
          <cell r="L7725">
            <v>60000</v>
          </cell>
        </row>
        <row r="7726">
          <cell r="L7726">
            <v>0</v>
          </cell>
        </row>
        <row r="7727">
          <cell r="L7727">
            <v>40000</v>
          </cell>
        </row>
        <row r="7728">
          <cell r="L7728">
            <v>0</v>
          </cell>
        </row>
        <row r="7729">
          <cell r="L7729">
            <v>19729620</v>
          </cell>
        </row>
        <row r="7730">
          <cell r="L7730">
            <v>0</v>
          </cell>
        </row>
        <row r="7731">
          <cell r="L7731">
            <v>24000000</v>
          </cell>
        </row>
        <row r="7732">
          <cell r="L7732">
            <v>0</v>
          </cell>
        </row>
        <row r="7733">
          <cell r="L7733">
            <v>6600000</v>
          </cell>
        </row>
        <row r="7734">
          <cell r="L7734">
            <v>0</v>
          </cell>
        </row>
        <row r="7735">
          <cell r="L7735">
            <v>13093421</v>
          </cell>
        </row>
        <row r="7736">
          <cell r="L7736">
            <v>0</v>
          </cell>
        </row>
        <row r="7737">
          <cell r="L7737">
            <v>25000</v>
          </cell>
        </row>
        <row r="7738">
          <cell r="L7738">
            <v>0</v>
          </cell>
        </row>
        <row r="7739">
          <cell r="L7739">
            <v>2500</v>
          </cell>
        </row>
        <row r="7740">
          <cell r="L7740">
            <v>0</v>
          </cell>
        </row>
        <row r="7741">
          <cell r="L7741">
            <v>30000000</v>
          </cell>
        </row>
        <row r="7742">
          <cell r="L7742">
            <v>0</v>
          </cell>
        </row>
        <row r="7743">
          <cell r="L7743">
            <v>20000</v>
          </cell>
        </row>
        <row r="7744">
          <cell r="L7744">
            <v>0</v>
          </cell>
        </row>
        <row r="7745">
          <cell r="L7745">
            <v>2000</v>
          </cell>
        </row>
        <row r="7746">
          <cell r="L7746">
            <v>0</v>
          </cell>
        </row>
        <row r="7747">
          <cell r="L7747">
            <v>20398242</v>
          </cell>
        </row>
        <row r="7748">
          <cell r="L7748">
            <v>0</v>
          </cell>
        </row>
        <row r="7749">
          <cell r="L7749">
            <v>10000</v>
          </cell>
        </row>
        <row r="7750">
          <cell r="L7750">
            <v>0</v>
          </cell>
        </row>
        <row r="7751">
          <cell r="L7751">
            <v>1000</v>
          </cell>
        </row>
        <row r="7752">
          <cell r="L7752">
            <v>0</v>
          </cell>
        </row>
        <row r="7753">
          <cell r="L7753">
            <v>50000000</v>
          </cell>
        </row>
        <row r="7754">
          <cell r="L7754">
            <v>0</v>
          </cell>
        </row>
        <row r="7755">
          <cell r="L7755">
            <v>7250000</v>
          </cell>
        </row>
        <row r="7756">
          <cell r="L7756">
            <v>0</v>
          </cell>
        </row>
        <row r="7757">
          <cell r="L7757">
            <v>725000</v>
          </cell>
        </row>
        <row r="7758">
          <cell r="L7758">
            <v>0</v>
          </cell>
        </row>
        <row r="7759">
          <cell r="L7759">
            <v>3100800</v>
          </cell>
        </row>
        <row r="7760">
          <cell r="L7760">
            <v>0</v>
          </cell>
        </row>
        <row r="7761">
          <cell r="L7761">
            <v>310080</v>
          </cell>
        </row>
        <row r="7762">
          <cell r="L7762">
            <v>0</v>
          </cell>
        </row>
        <row r="7763">
          <cell r="L7763">
            <v>927000</v>
          </cell>
        </row>
        <row r="7764">
          <cell r="L7764">
            <v>0</v>
          </cell>
        </row>
        <row r="7765">
          <cell r="L7765">
            <v>33627000</v>
          </cell>
        </row>
        <row r="7766">
          <cell r="L7766">
            <v>0</v>
          </cell>
        </row>
        <row r="7767">
          <cell r="L7767">
            <v>9240000</v>
          </cell>
        </row>
        <row r="7768">
          <cell r="L7768">
            <v>0</v>
          </cell>
        </row>
        <row r="7769">
          <cell r="L7769">
            <v>5500000</v>
          </cell>
        </row>
        <row r="7770">
          <cell r="L7770">
            <v>0</v>
          </cell>
        </row>
        <row r="7771">
          <cell r="L7771">
            <v>10000</v>
          </cell>
        </row>
        <row r="7772">
          <cell r="L7772">
            <v>0</v>
          </cell>
        </row>
        <row r="7773">
          <cell r="L7773">
            <v>1000</v>
          </cell>
        </row>
        <row r="7774">
          <cell r="L7774">
            <v>0</v>
          </cell>
        </row>
        <row r="7775">
          <cell r="L7775">
            <v>22067252</v>
          </cell>
        </row>
        <row r="7776">
          <cell r="L7776">
            <v>0</v>
          </cell>
        </row>
        <row r="7777">
          <cell r="L7777">
            <v>4910709</v>
          </cell>
        </row>
        <row r="7778">
          <cell r="L7778">
            <v>0</v>
          </cell>
        </row>
        <row r="7779">
          <cell r="L7779">
            <v>1838938</v>
          </cell>
        </row>
        <row r="7780">
          <cell r="L7780">
            <v>0</v>
          </cell>
        </row>
        <row r="7781">
          <cell r="L7781">
            <v>10000</v>
          </cell>
        </row>
        <row r="7782">
          <cell r="L7782">
            <v>0</v>
          </cell>
        </row>
        <row r="7783">
          <cell r="L7783">
            <v>1000</v>
          </cell>
        </row>
        <row r="7784">
          <cell r="L7784">
            <v>0</v>
          </cell>
        </row>
        <row r="7785">
          <cell r="L7785">
            <v>35000000</v>
          </cell>
        </row>
        <row r="7786">
          <cell r="L7786">
            <v>0</v>
          </cell>
        </row>
        <row r="7787">
          <cell r="L7787">
            <v>10000</v>
          </cell>
        </row>
        <row r="7788">
          <cell r="L7788">
            <v>0</v>
          </cell>
        </row>
        <row r="7789">
          <cell r="L7789">
            <v>1000</v>
          </cell>
        </row>
        <row r="7790">
          <cell r="L7790">
            <v>0</v>
          </cell>
        </row>
        <row r="7791">
          <cell r="L7791">
            <v>20000000</v>
          </cell>
        </row>
        <row r="7792">
          <cell r="L7792">
            <v>0</v>
          </cell>
        </row>
        <row r="7793">
          <cell r="L7793">
            <v>10000</v>
          </cell>
        </row>
        <row r="7794">
          <cell r="L7794">
            <v>0</v>
          </cell>
        </row>
        <row r="7795">
          <cell r="L7795">
            <v>1000</v>
          </cell>
        </row>
        <row r="7796">
          <cell r="L7796">
            <v>0</v>
          </cell>
        </row>
        <row r="7797">
          <cell r="L7797">
            <v>1539</v>
          </cell>
        </row>
        <row r="7798">
          <cell r="L7798">
            <v>0</v>
          </cell>
        </row>
        <row r="7799">
          <cell r="L7799">
            <v>88030000</v>
          </cell>
        </row>
        <row r="7800">
          <cell r="L7800">
            <v>0</v>
          </cell>
        </row>
        <row r="7801">
          <cell r="L7801">
            <v>8803000</v>
          </cell>
        </row>
        <row r="7802">
          <cell r="L7802">
            <v>0</v>
          </cell>
        </row>
        <row r="7803">
          <cell r="L7803">
            <v>21045000</v>
          </cell>
        </row>
        <row r="7804">
          <cell r="L7804">
            <v>0</v>
          </cell>
        </row>
        <row r="7805">
          <cell r="L7805">
            <v>2104500</v>
          </cell>
        </row>
        <row r="7806">
          <cell r="L7806">
            <v>0</v>
          </cell>
        </row>
        <row r="7807">
          <cell r="L7807">
            <v>139200000</v>
          </cell>
        </row>
        <row r="7808">
          <cell r="L7808">
            <v>0</v>
          </cell>
        </row>
        <row r="7809">
          <cell r="L7809">
            <v>13920000</v>
          </cell>
        </row>
        <row r="7810">
          <cell r="L7810">
            <v>0</v>
          </cell>
        </row>
        <row r="7811">
          <cell r="L7811">
            <v>56470909</v>
          </cell>
        </row>
        <row r="7812">
          <cell r="L7812">
            <v>0</v>
          </cell>
        </row>
        <row r="7813">
          <cell r="L7813">
            <v>5647091</v>
          </cell>
        </row>
        <row r="7814">
          <cell r="L7814">
            <v>0</v>
          </cell>
        </row>
        <row r="7815">
          <cell r="L7815">
            <v>2466</v>
          </cell>
        </row>
        <row r="7816">
          <cell r="L7816">
            <v>0</v>
          </cell>
        </row>
        <row r="7817">
          <cell r="L7817">
            <v>72333</v>
          </cell>
        </row>
        <row r="7818">
          <cell r="L7818">
            <v>0</v>
          </cell>
        </row>
        <row r="7819">
          <cell r="L7819">
            <v>2116667</v>
          </cell>
        </row>
        <row r="7820">
          <cell r="L7820">
            <v>0</v>
          </cell>
        </row>
        <row r="7821">
          <cell r="L7821">
            <v>79154181</v>
          </cell>
        </row>
        <row r="7822">
          <cell r="L7822">
            <v>0</v>
          </cell>
        </row>
        <row r="7823">
          <cell r="L7823">
            <v>198674713</v>
          </cell>
        </row>
        <row r="7824">
          <cell r="L7824">
            <v>0</v>
          </cell>
        </row>
        <row r="7825">
          <cell r="L7825">
            <v>40000</v>
          </cell>
        </row>
        <row r="7826">
          <cell r="L7826">
            <v>0</v>
          </cell>
        </row>
        <row r="7827">
          <cell r="L7827">
            <v>1029000</v>
          </cell>
        </row>
        <row r="7828">
          <cell r="L7828">
            <v>0</v>
          </cell>
        </row>
        <row r="7829">
          <cell r="L7829">
            <v>509250</v>
          </cell>
        </row>
        <row r="7830">
          <cell r="L7830">
            <v>0</v>
          </cell>
        </row>
        <row r="7831">
          <cell r="L7831">
            <v>416667</v>
          </cell>
        </row>
        <row r="7832">
          <cell r="L7832">
            <v>0</v>
          </cell>
        </row>
        <row r="7833">
          <cell r="L7833">
            <v>2794020</v>
          </cell>
        </row>
        <row r="7834">
          <cell r="L7834">
            <v>0</v>
          </cell>
        </row>
        <row r="7835">
          <cell r="L7835">
            <v>770075</v>
          </cell>
        </row>
        <row r="7836">
          <cell r="L7836">
            <v>0</v>
          </cell>
        </row>
        <row r="7837">
          <cell r="L7837">
            <v>250000</v>
          </cell>
        </row>
        <row r="7838">
          <cell r="L7838">
            <v>0</v>
          </cell>
        </row>
        <row r="7839">
          <cell r="L7839">
            <v>2332870</v>
          </cell>
        </row>
        <row r="7840">
          <cell r="L7840">
            <v>0</v>
          </cell>
        </row>
        <row r="7841">
          <cell r="L7841">
            <v>28573103</v>
          </cell>
        </row>
        <row r="7842">
          <cell r="L7842">
            <v>0</v>
          </cell>
        </row>
        <row r="7843">
          <cell r="L7843">
            <v>980993</v>
          </cell>
        </row>
        <row r="7844">
          <cell r="L7844">
            <v>0</v>
          </cell>
        </row>
        <row r="7845">
          <cell r="L7845">
            <v>57500</v>
          </cell>
        </row>
        <row r="7846">
          <cell r="L7846">
            <v>0</v>
          </cell>
        </row>
        <row r="7847">
          <cell r="L7847">
            <v>847841</v>
          </cell>
        </row>
        <row r="7848">
          <cell r="L7848">
            <v>0</v>
          </cell>
        </row>
        <row r="7849">
          <cell r="L7849">
            <v>12346315</v>
          </cell>
        </row>
        <row r="7850">
          <cell r="L7850">
            <v>0</v>
          </cell>
        </row>
        <row r="7851">
          <cell r="L7851">
            <v>3915341</v>
          </cell>
        </row>
        <row r="7852">
          <cell r="L7852">
            <v>0</v>
          </cell>
        </row>
        <row r="7853">
          <cell r="L7853">
            <v>8821488</v>
          </cell>
        </row>
        <row r="7854">
          <cell r="L7854">
            <v>0</v>
          </cell>
        </row>
        <row r="7855">
          <cell r="L7855">
            <v>1398369</v>
          </cell>
        </row>
        <row r="7856">
          <cell r="L7856">
            <v>0</v>
          </cell>
        </row>
        <row r="7857">
          <cell r="L7857">
            <v>2525533</v>
          </cell>
        </row>
        <row r="7858">
          <cell r="L7858">
            <v>0</v>
          </cell>
        </row>
        <row r="7859">
          <cell r="L7859">
            <v>826768</v>
          </cell>
        </row>
        <row r="7860">
          <cell r="L7860">
            <v>0</v>
          </cell>
        </row>
        <row r="7861">
          <cell r="L7861">
            <v>2836364</v>
          </cell>
        </row>
        <row r="7862">
          <cell r="L7862">
            <v>0</v>
          </cell>
        </row>
        <row r="7863">
          <cell r="L7863">
            <v>1173376</v>
          </cell>
        </row>
        <row r="7864">
          <cell r="L7864">
            <v>0</v>
          </cell>
        </row>
        <row r="7865">
          <cell r="L7865">
            <v>208333</v>
          </cell>
        </row>
        <row r="7866">
          <cell r="L7866">
            <v>0</v>
          </cell>
        </row>
        <row r="7867">
          <cell r="L7867">
            <v>2606060</v>
          </cell>
        </row>
        <row r="7868">
          <cell r="L7868">
            <v>0</v>
          </cell>
        </row>
        <row r="7869">
          <cell r="L7869">
            <v>8333333</v>
          </cell>
        </row>
        <row r="7870">
          <cell r="L7870">
            <v>0</v>
          </cell>
        </row>
        <row r="7871">
          <cell r="L7871">
            <v>5611017</v>
          </cell>
        </row>
        <row r="7872">
          <cell r="L7872">
            <v>0</v>
          </cell>
        </row>
        <row r="7873">
          <cell r="L7873">
            <v>14507323</v>
          </cell>
        </row>
        <row r="7874">
          <cell r="L7874">
            <v>0</v>
          </cell>
        </row>
        <row r="7875">
          <cell r="L7875">
            <v>8731624</v>
          </cell>
        </row>
        <row r="7876">
          <cell r="L7876">
            <v>0</v>
          </cell>
        </row>
        <row r="7877">
          <cell r="L7877">
            <v>485696</v>
          </cell>
        </row>
        <row r="7878">
          <cell r="L7878">
            <v>0</v>
          </cell>
        </row>
        <row r="7879">
          <cell r="L7879">
            <v>8098222</v>
          </cell>
        </row>
        <row r="7880">
          <cell r="L7880">
            <v>0</v>
          </cell>
        </row>
        <row r="7881">
          <cell r="L7881">
            <v>61932409</v>
          </cell>
        </row>
        <row r="7882">
          <cell r="L7882">
            <v>0</v>
          </cell>
        </row>
        <row r="7883">
          <cell r="L7883">
            <v>16463046</v>
          </cell>
        </row>
        <row r="7884">
          <cell r="L7884">
            <v>0</v>
          </cell>
        </row>
        <row r="7885">
          <cell r="L7885">
            <v>4592427</v>
          </cell>
        </row>
        <row r="7886">
          <cell r="L7886">
            <v>0</v>
          </cell>
        </row>
        <row r="7887">
          <cell r="L7887">
            <v>1220772</v>
          </cell>
        </row>
        <row r="7888">
          <cell r="L7888">
            <v>0</v>
          </cell>
        </row>
        <row r="7889">
          <cell r="L7889">
            <v>210676911</v>
          </cell>
        </row>
        <row r="7890">
          <cell r="L7890">
            <v>0</v>
          </cell>
        </row>
        <row r="7891">
          <cell r="L7891">
            <v>596024139</v>
          </cell>
        </row>
        <row r="7892">
          <cell r="L7892">
            <v>0</v>
          </cell>
        </row>
        <row r="7893">
          <cell r="L7893">
            <v>59602414</v>
          </cell>
        </row>
        <row r="7894">
          <cell r="L7894">
            <v>0</v>
          </cell>
        </row>
        <row r="7895">
          <cell r="L7895">
            <v>2000000</v>
          </cell>
        </row>
        <row r="7896">
          <cell r="L7896">
            <v>0</v>
          </cell>
        </row>
        <row r="7897">
          <cell r="L7897">
            <v>2000000</v>
          </cell>
        </row>
        <row r="7898">
          <cell r="L7898">
            <v>0</v>
          </cell>
        </row>
        <row r="7899">
          <cell r="L7899">
            <v>2000000</v>
          </cell>
        </row>
        <row r="7900">
          <cell r="L7900">
            <v>0</v>
          </cell>
        </row>
        <row r="7901">
          <cell r="L7901">
            <v>2000000</v>
          </cell>
        </row>
        <row r="7902">
          <cell r="L7902">
            <v>0</v>
          </cell>
        </row>
        <row r="7903">
          <cell r="L7903">
            <v>1000000</v>
          </cell>
        </row>
        <row r="7904">
          <cell r="L7904">
            <v>0</v>
          </cell>
        </row>
        <row r="7905">
          <cell r="L7905">
            <v>1000000</v>
          </cell>
        </row>
        <row r="7906">
          <cell r="L7906">
            <v>0</v>
          </cell>
        </row>
        <row r="7907">
          <cell r="L7907">
            <v>25000000</v>
          </cell>
        </row>
        <row r="7908">
          <cell r="L7908">
            <v>0</v>
          </cell>
        </row>
        <row r="7909">
          <cell r="L7909">
            <v>1913336</v>
          </cell>
        </row>
        <row r="7910">
          <cell r="L7910">
            <v>0</v>
          </cell>
        </row>
        <row r="7911">
          <cell r="L7911">
            <v>6666455</v>
          </cell>
        </row>
        <row r="7912">
          <cell r="L7912">
            <v>0</v>
          </cell>
        </row>
        <row r="7913">
          <cell r="L7913">
            <v>1428526</v>
          </cell>
        </row>
        <row r="7914">
          <cell r="L7914">
            <v>0</v>
          </cell>
        </row>
        <row r="7915">
          <cell r="L7915">
            <v>952351</v>
          </cell>
        </row>
        <row r="7916">
          <cell r="L7916">
            <v>0</v>
          </cell>
        </row>
        <row r="7917">
          <cell r="L7917">
            <v>1768686</v>
          </cell>
        </row>
        <row r="7918">
          <cell r="L7918">
            <v>0</v>
          </cell>
        </row>
        <row r="7919">
          <cell r="L7919">
            <v>78395455</v>
          </cell>
        </row>
        <row r="7920">
          <cell r="L7920">
            <v>0</v>
          </cell>
        </row>
        <row r="7921">
          <cell r="L7921">
            <v>68772490</v>
          </cell>
        </row>
        <row r="7922">
          <cell r="L7922">
            <v>0</v>
          </cell>
        </row>
        <row r="7923">
          <cell r="L7923">
            <v>76610627</v>
          </cell>
        </row>
        <row r="7924">
          <cell r="L7924">
            <v>0</v>
          </cell>
        </row>
        <row r="7925">
          <cell r="L7925">
            <v>4475571</v>
          </cell>
        </row>
        <row r="7926">
          <cell r="L7926">
            <v>0</v>
          </cell>
        </row>
        <row r="7927">
          <cell r="L7927">
            <v>4705923</v>
          </cell>
        </row>
        <row r="7928">
          <cell r="L7928">
            <v>0</v>
          </cell>
        </row>
        <row r="7929">
          <cell r="L7929">
            <v>4974200</v>
          </cell>
        </row>
        <row r="7930">
          <cell r="L7930">
            <v>0</v>
          </cell>
        </row>
        <row r="7931">
          <cell r="L7931">
            <v>6509839</v>
          </cell>
        </row>
        <row r="7932">
          <cell r="L7932">
            <v>0</v>
          </cell>
        </row>
        <row r="7933">
          <cell r="L7933">
            <v>830457</v>
          </cell>
        </row>
        <row r="7934">
          <cell r="L7934">
            <v>0</v>
          </cell>
        </row>
        <row r="7935">
          <cell r="L7935">
            <v>877800</v>
          </cell>
        </row>
        <row r="7936">
          <cell r="L7936">
            <v>0</v>
          </cell>
        </row>
        <row r="7937">
          <cell r="L7937">
            <v>1148795</v>
          </cell>
        </row>
        <row r="7938">
          <cell r="L7938">
            <v>0</v>
          </cell>
        </row>
        <row r="7939">
          <cell r="L7939">
            <v>276819</v>
          </cell>
        </row>
        <row r="7940">
          <cell r="L7940">
            <v>0</v>
          </cell>
        </row>
        <row r="7941">
          <cell r="L7941">
            <v>292600</v>
          </cell>
        </row>
        <row r="7942">
          <cell r="L7942">
            <v>0</v>
          </cell>
        </row>
        <row r="7943">
          <cell r="L7943">
            <v>382932</v>
          </cell>
        </row>
        <row r="7944">
          <cell r="L7944">
            <v>0</v>
          </cell>
        </row>
        <row r="7945">
          <cell r="L7945">
            <v>516250</v>
          </cell>
        </row>
        <row r="7946">
          <cell r="L7946">
            <v>0</v>
          </cell>
        </row>
        <row r="7947">
          <cell r="L7947">
            <v>3103200</v>
          </cell>
        </row>
        <row r="7948">
          <cell r="L7948">
            <v>0</v>
          </cell>
        </row>
        <row r="7949">
          <cell r="L7949">
            <v>581850</v>
          </cell>
        </row>
        <row r="7950">
          <cell r="L7950">
            <v>0</v>
          </cell>
        </row>
        <row r="7951">
          <cell r="L7951">
            <v>258600</v>
          </cell>
        </row>
        <row r="7952">
          <cell r="L7952">
            <v>0</v>
          </cell>
        </row>
        <row r="7953">
          <cell r="L7953">
            <v>155687</v>
          </cell>
        </row>
        <row r="7954">
          <cell r="L7954">
            <v>0</v>
          </cell>
        </row>
        <row r="7955">
          <cell r="L7955">
            <v>33361</v>
          </cell>
        </row>
        <row r="7956">
          <cell r="L7956">
            <v>0</v>
          </cell>
        </row>
        <row r="7957">
          <cell r="L7957">
            <v>22241</v>
          </cell>
        </row>
        <row r="7958">
          <cell r="L7958">
            <v>0</v>
          </cell>
        </row>
        <row r="7959">
          <cell r="L7959">
            <v>154000</v>
          </cell>
        </row>
        <row r="7960">
          <cell r="L7960">
            <v>0</v>
          </cell>
        </row>
        <row r="7961">
          <cell r="L7961">
            <v>33000</v>
          </cell>
        </row>
        <row r="7962">
          <cell r="L7962">
            <v>0</v>
          </cell>
        </row>
        <row r="7963">
          <cell r="L7963">
            <v>22000</v>
          </cell>
        </row>
        <row r="7964">
          <cell r="L7964">
            <v>0</v>
          </cell>
        </row>
        <row r="7965">
          <cell r="L7965">
            <v>338800</v>
          </cell>
        </row>
        <row r="7966">
          <cell r="L7966">
            <v>0</v>
          </cell>
        </row>
        <row r="7967">
          <cell r="L7967">
            <v>72600</v>
          </cell>
        </row>
        <row r="7968">
          <cell r="L7968">
            <v>0</v>
          </cell>
        </row>
        <row r="7969">
          <cell r="L7969">
            <v>48400</v>
          </cell>
        </row>
        <row r="7970">
          <cell r="L7970">
            <v>0</v>
          </cell>
        </row>
        <row r="7971">
          <cell r="L7971">
            <v>540525970</v>
          </cell>
        </row>
        <row r="7972">
          <cell r="L7972">
            <v>0</v>
          </cell>
        </row>
        <row r="7973">
          <cell r="L7973">
            <v>241780727</v>
          </cell>
        </row>
        <row r="7974">
          <cell r="L7974">
            <v>0</v>
          </cell>
        </row>
        <row r="7975">
          <cell r="L7975">
            <v>2454545455</v>
          </cell>
        </row>
        <row r="7976">
          <cell r="L7976">
            <v>0</v>
          </cell>
        </row>
        <row r="7977">
          <cell r="L7977">
            <v>245454545</v>
          </cell>
        </row>
        <row r="7978">
          <cell r="L7978">
            <v>0</v>
          </cell>
        </row>
        <row r="7979">
          <cell r="L7979">
            <v>296337562</v>
          </cell>
        </row>
        <row r="7980">
          <cell r="L7980">
            <v>0</v>
          </cell>
        </row>
        <row r="7981">
          <cell r="L7981">
            <v>148970596</v>
          </cell>
        </row>
        <row r="7982">
          <cell r="L7982">
            <v>0</v>
          </cell>
        </row>
        <row r="7983">
          <cell r="L7983">
            <v>1832909091</v>
          </cell>
        </row>
        <row r="7984">
          <cell r="L7984">
            <v>0</v>
          </cell>
        </row>
        <row r="7985">
          <cell r="L7985">
            <v>1000000</v>
          </cell>
        </row>
        <row r="7986">
          <cell r="L7986">
            <v>0</v>
          </cell>
        </row>
        <row r="7987">
          <cell r="L7987">
            <v>1000000</v>
          </cell>
        </row>
        <row r="7988">
          <cell r="L7988">
            <v>0</v>
          </cell>
        </row>
        <row r="7989">
          <cell r="L7989">
            <v>112500000</v>
          </cell>
        </row>
        <row r="7990">
          <cell r="L7990">
            <v>0</v>
          </cell>
        </row>
        <row r="7991">
          <cell r="L7991">
            <v>39200000</v>
          </cell>
        </row>
        <row r="7992">
          <cell r="L7992">
            <v>0</v>
          </cell>
        </row>
        <row r="7993">
          <cell r="L7993">
            <v>129168418</v>
          </cell>
        </row>
        <row r="7994">
          <cell r="L7994">
            <v>0</v>
          </cell>
        </row>
        <row r="7995">
          <cell r="L7995">
            <v>500000</v>
          </cell>
        </row>
        <row r="7996">
          <cell r="L7996">
            <v>0</v>
          </cell>
        </row>
        <row r="7997">
          <cell r="L7997">
            <v>188000</v>
          </cell>
        </row>
        <row r="7998">
          <cell r="L7998">
            <v>0</v>
          </cell>
        </row>
        <row r="7999">
          <cell r="L7999">
            <v>925000</v>
          </cell>
        </row>
        <row r="8000">
          <cell r="L8000">
            <v>0</v>
          </cell>
        </row>
        <row r="8001">
          <cell r="L8001">
            <v>2540000</v>
          </cell>
        </row>
        <row r="8002">
          <cell r="L8002">
            <v>0</v>
          </cell>
        </row>
        <row r="8003">
          <cell r="L8003">
            <v>60000</v>
          </cell>
        </row>
        <row r="8004">
          <cell r="L8004">
            <v>0</v>
          </cell>
        </row>
        <row r="8005">
          <cell r="L8005">
            <v>10000</v>
          </cell>
        </row>
        <row r="8006">
          <cell r="L8006">
            <v>0</v>
          </cell>
        </row>
        <row r="8007">
          <cell r="L8007">
            <v>10000</v>
          </cell>
        </row>
        <row r="8008">
          <cell r="L8008">
            <v>0</v>
          </cell>
        </row>
        <row r="8009">
          <cell r="L8009">
            <v>205000</v>
          </cell>
        </row>
        <row r="8010">
          <cell r="L8010">
            <v>0</v>
          </cell>
        </row>
        <row r="8011">
          <cell r="L8011">
            <v>317205</v>
          </cell>
        </row>
        <row r="8012">
          <cell r="L8012">
            <v>0</v>
          </cell>
        </row>
        <row r="8013">
          <cell r="L8013">
            <v>370000</v>
          </cell>
        </row>
        <row r="8014">
          <cell r="L8014">
            <v>0</v>
          </cell>
        </row>
        <row r="8015">
          <cell r="L8015">
            <v>350000</v>
          </cell>
        </row>
        <row r="8016">
          <cell r="L8016">
            <v>0</v>
          </cell>
        </row>
        <row r="8017">
          <cell r="L8017">
            <v>927000</v>
          </cell>
        </row>
        <row r="8018">
          <cell r="L8018">
            <v>0</v>
          </cell>
        </row>
        <row r="8019">
          <cell r="L8019">
            <v>2050000</v>
          </cell>
        </row>
        <row r="8020">
          <cell r="L8020">
            <v>0</v>
          </cell>
        </row>
        <row r="8021">
          <cell r="L8021">
            <v>188000</v>
          </cell>
        </row>
        <row r="8022">
          <cell r="L8022">
            <v>0</v>
          </cell>
        </row>
        <row r="8023">
          <cell r="L8023">
            <v>68772490</v>
          </cell>
        </row>
        <row r="8024">
          <cell r="L8024">
            <v>0</v>
          </cell>
        </row>
        <row r="8025">
          <cell r="L8025">
            <v>6144600</v>
          </cell>
        </row>
        <row r="8026">
          <cell r="L8026">
            <v>0</v>
          </cell>
        </row>
        <row r="8027">
          <cell r="L8027">
            <v>8260000</v>
          </cell>
        </row>
        <row r="8028">
          <cell r="L8028">
            <v>0</v>
          </cell>
        </row>
        <row r="8029">
          <cell r="L8029">
            <v>86580935</v>
          </cell>
        </row>
        <row r="8030">
          <cell r="L8030">
            <v>0</v>
          </cell>
        </row>
        <row r="8031">
          <cell r="L8031">
            <v>770075</v>
          </cell>
        </row>
        <row r="8032">
          <cell r="L8032">
            <v>0</v>
          </cell>
        </row>
        <row r="8033">
          <cell r="L8033">
            <v>6320544</v>
          </cell>
        </row>
        <row r="8034">
          <cell r="L8034">
            <v>0</v>
          </cell>
        </row>
        <row r="8035">
          <cell r="L8035">
            <v>19694945</v>
          </cell>
        </row>
        <row r="8036">
          <cell r="L8036">
            <v>0</v>
          </cell>
        </row>
        <row r="8037">
          <cell r="L8037">
            <v>95066</v>
          </cell>
        </row>
        <row r="8038">
          <cell r="L8038">
            <v>0</v>
          </cell>
        </row>
        <row r="8039">
          <cell r="L8039">
            <v>10938155</v>
          </cell>
        </row>
        <row r="8040">
          <cell r="L8040">
            <v>0</v>
          </cell>
        </row>
        <row r="8041">
          <cell r="L8041">
            <v>101610627</v>
          </cell>
        </row>
        <row r="8042">
          <cell r="L8042">
            <v>0</v>
          </cell>
        </row>
        <row r="8043">
          <cell r="L8043">
            <v>8041566</v>
          </cell>
        </row>
        <row r="8044">
          <cell r="L8044">
            <v>0</v>
          </cell>
        </row>
        <row r="8045">
          <cell r="L8045">
            <v>4475571</v>
          </cell>
        </row>
        <row r="8046">
          <cell r="L8046">
            <v>0</v>
          </cell>
        </row>
        <row r="8047">
          <cell r="L8047">
            <v>79154181</v>
          </cell>
        </row>
        <row r="8048">
          <cell r="L8048">
            <v>0</v>
          </cell>
        </row>
        <row r="8049">
          <cell r="L8049">
            <v>198674713</v>
          </cell>
        </row>
        <row r="8050">
          <cell r="L8050">
            <v>0</v>
          </cell>
        </row>
        <row r="8051">
          <cell r="L8051">
            <v>14735137</v>
          </cell>
        </row>
        <row r="8052">
          <cell r="L8052">
            <v>0</v>
          </cell>
        </row>
        <row r="8053">
          <cell r="L8053">
            <v>5459500</v>
          </cell>
        </row>
        <row r="8054">
          <cell r="L8054">
            <v>0</v>
          </cell>
        </row>
        <row r="8055">
          <cell r="L8055">
            <v>352000</v>
          </cell>
        </row>
        <row r="8056">
          <cell r="L8056">
            <v>0</v>
          </cell>
        </row>
        <row r="8057">
          <cell r="L8057">
            <v>36103245</v>
          </cell>
        </row>
        <row r="8058">
          <cell r="L8058">
            <v>0</v>
          </cell>
        </row>
        <row r="8059">
          <cell r="L8059">
            <v>37433882</v>
          </cell>
        </row>
        <row r="8060">
          <cell r="L8060">
            <v>0</v>
          </cell>
        </row>
        <row r="8061">
          <cell r="L8061">
            <v>250000</v>
          </cell>
        </row>
        <row r="8062">
          <cell r="L8062">
            <v>0</v>
          </cell>
        </row>
        <row r="8063">
          <cell r="L8063">
            <v>471000</v>
          </cell>
        </row>
        <row r="8064">
          <cell r="L8064">
            <v>0</v>
          </cell>
        </row>
        <row r="8065">
          <cell r="L8065">
            <v>767000</v>
          </cell>
        </row>
        <row r="8066">
          <cell r="L8066">
            <v>0</v>
          </cell>
        </row>
        <row r="8067">
          <cell r="L8067">
            <v>24236003</v>
          </cell>
        </row>
        <row r="8068">
          <cell r="L8068">
            <v>0</v>
          </cell>
        </row>
        <row r="8069">
          <cell r="L8069">
            <v>6944500</v>
          </cell>
        </row>
        <row r="8070">
          <cell r="L8070">
            <v>0</v>
          </cell>
        </row>
        <row r="8071">
          <cell r="L8071">
            <v>2519833</v>
          </cell>
        </row>
        <row r="8072">
          <cell r="L8072">
            <v>0</v>
          </cell>
        </row>
        <row r="8073">
          <cell r="L8073">
            <v>32713151</v>
          </cell>
        </row>
        <row r="8074">
          <cell r="L8074">
            <v>0</v>
          </cell>
        </row>
        <row r="8075">
          <cell r="L8075">
            <v>14500000</v>
          </cell>
        </row>
        <row r="8076">
          <cell r="L8076">
            <v>0</v>
          </cell>
        </row>
        <row r="8077">
          <cell r="L8077">
            <v>36724545</v>
          </cell>
        </row>
        <row r="8078">
          <cell r="L8078">
            <v>0</v>
          </cell>
        </row>
        <row r="8079">
          <cell r="L8079">
            <v>4217722</v>
          </cell>
        </row>
        <row r="8080">
          <cell r="L8080">
            <v>0</v>
          </cell>
        </row>
        <row r="8081">
          <cell r="L8081">
            <v>35131332</v>
          </cell>
        </row>
        <row r="8082">
          <cell r="L8082">
            <v>0</v>
          </cell>
        </row>
        <row r="8083">
          <cell r="L8083">
            <v>67371937</v>
          </cell>
        </row>
        <row r="8084">
          <cell r="L8084">
            <v>0</v>
          </cell>
        </row>
        <row r="8085">
          <cell r="L8085">
            <v>135000000</v>
          </cell>
        </row>
        <row r="8086">
          <cell r="L8086">
            <v>0</v>
          </cell>
        </row>
        <row r="8087">
          <cell r="L8087">
            <v>2454545455</v>
          </cell>
        </row>
        <row r="8088">
          <cell r="L8088">
            <v>0</v>
          </cell>
        </row>
        <row r="8089">
          <cell r="L8089">
            <v>265018000</v>
          </cell>
        </row>
        <row r="8090">
          <cell r="L8090">
            <v>0</v>
          </cell>
        </row>
        <row r="8091">
          <cell r="L8091">
            <v>229638000</v>
          </cell>
        </row>
        <row r="8092">
          <cell r="L8092">
            <v>0</v>
          </cell>
        </row>
        <row r="8093">
          <cell r="L8093">
            <v>320647344</v>
          </cell>
        </row>
        <row r="8094">
          <cell r="L8094">
            <v>0</v>
          </cell>
        </row>
        <row r="8095">
          <cell r="L8095">
            <v>296337562</v>
          </cell>
        </row>
        <row r="8096">
          <cell r="L8096">
            <v>0</v>
          </cell>
        </row>
        <row r="8097">
          <cell r="L8097">
            <v>148970596</v>
          </cell>
        </row>
        <row r="8098">
          <cell r="L8098">
            <v>0</v>
          </cell>
        </row>
        <row r="8099">
          <cell r="L8099">
            <v>220848758</v>
          </cell>
        </row>
        <row r="8100">
          <cell r="L8100">
            <v>0</v>
          </cell>
        </row>
        <row r="8101">
          <cell r="L8101">
            <v>191325075</v>
          </cell>
        </row>
        <row r="8102">
          <cell r="L8102">
            <v>0</v>
          </cell>
        </row>
        <row r="8103">
          <cell r="L8103">
            <v>1832909091</v>
          </cell>
        </row>
        <row r="8104">
          <cell r="L8104">
            <v>0</v>
          </cell>
        </row>
        <row r="8105">
          <cell r="L8105">
            <v>198000</v>
          </cell>
        </row>
        <row r="8106">
          <cell r="L8106">
            <v>0</v>
          </cell>
        </row>
        <row r="8107">
          <cell r="L8107">
            <v>181433</v>
          </cell>
        </row>
        <row r="8108">
          <cell r="L8108">
            <v>0</v>
          </cell>
        </row>
        <row r="8109">
          <cell r="L8109">
            <v>36364</v>
          </cell>
        </row>
        <row r="8110">
          <cell r="L8110">
            <v>0</v>
          </cell>
        </row>
        <row r="8111">
          <cell r="L8111">
            <v>18143</v>
          </cell>
        </row>
        <row r="8112">
          <cell r="L8112">
            <v>0</v>
          </cell>
        </row>
        <row r="8113">
          <cell r="L8113">
            <v>3636</v>
          </cell>
        </row>
        <row r="8114">
          <cell r="L8114">
            <v>0</v>
          </cell>
        </row>
        <row r="8115">
          <cell r="L8115">
            <v>3138000</v>
          </cell>
        </row>
        <row r="8116">
          <cell r="L8116">
            <v>0</v>
          </cell>
        </row>
        <row r="8117">
          <cell r="L8117">
            <v>1053091</v>
          </cell>
        </row>
        <row r="8118">
          <cell r="L8118">
            <v>0</v>
          </cell>
        </row>
        <row r="8119">
          <cell r="L8119">
            <v>105309</v>
          </cell>
        </row>
        <row r="8120">
          <cell r="L8120">
            <v>0</v>
          </cell>
        </row>
        <row r="8121">
          <cell r="L8121">
            <v>1000000</v>
          </cell>
        </row>
        <row r="8122">
          <cell r="L8122">
            <v>0</v>
          </cell>
        </row>
        <row r="8123">
          <cell r="L8123">
            <v>583636</v>
          </cell>
        </row>
        <row r="8124">
          <cell r="L8124">
            <v>0</v>
          </cell>
        </row>
        <row r="8125">
          <cell r="L8125">
            <v>58364</v>
          </cell>
        </row>
        <row r="8126">
          <cell r="L8126">
            <v>0</v>
          </cell>
        </row>
        <row r="8127">
          <cell r="L8127">
            <v>150000</v>
          </cell>
        </row>
        <row r="8128">
          <cell r="L8128">
            <v>0</v>
          </cell>
        </row>
        <row r="8129">
          <cell r="L8129">
            <v>359750</v>
          </cell>
        </row>
        <row r="8130">
          <cell r="L8130">
            <v>0</v>
          </cell>
        </row>
        <row r="8131">
          <cell r="L8131">
            <v>160000</v>
          </cell>
        </row>
        <row r="8132">
          <cell r="L8132">
            <v>0</v>
          </cell>
        </row>
        <row r="8133">
          <cell r="L8133">
            <v>16100000</v>
          </cell>
        </row>
        <row r="8134">
          <cell r="L8134">
            <v>0</v>
          </cell>
        </row>
        <row r="8135">
          <cell r="L8135">
            <v>16100000</v>
          </cell>
        </row>
        <row r="8136">
          <cell r="L8136">
            <v>0</v>
          </cell>
        </row>
        <row r="8137">
          <cell r="L8137">
            <v>6181818</v>
          </cell>
        </row>
        <row r="8138">
          <cell r="L8138">
            <v>0</v>
          </cell>
        </row>
        <row r="8139">
          <cell r="L8139">
            <v>1610000</v>
          </cell>
        </row>
        <row r="8140">
          <cell r="L8140">
            <v>0</v>
          </cell>
        </row>
        <row r="8141">
          <cell r="L8141">
            <v>1610000</v>
          </cell>
        </row>
        <row r="8142">
          <cell r="L8142">
            <v>0</v>
          </cell>
        </row>
        <row r="8143">
          <cell r="L8143">
            <v>618182</v>
          </cell>
        </row>
        <row r="8144">
          <cell r="L8144">
            <v>0</v>
          </cell>
        </row>
        <row r="8145">
          <cell r="L8145">
            <v>2760000</v>
          </cell>
        </row>
        <row r="8146">
          <cell r="L8146">
            <v>0</v>
          </cell>
        </row>
        <row r="8147">
          <cell r="L8147">
            <v>924500</v>
          </cell>
        </row>
        <row r="8148">
          <cell r="L8148">
            <v>0</v>
          </cell>
        </row>
        <row r="8149">
          <cell r="L8149">
            <v>92450</v>
          </cell>
        </row>
        <row r="8150">
          <cell r="L8150">
            <v>0</v>
          </cell>
        </row>
        <row r="8151">
          <cell r="L8151">
            <v>40000</v>
          </cell>
        </row>
        <row r="8152">
          <cell r="L8152">
            <v>0</v>
          </cell>
        </row>
        <row r="8153">
          <cell r="L8153">
            <v>20000</v>
          </cell>
        </row>
        <row r="8154">
          <cell r="L8154">
            <v>0</v>
          </cell>
        </row>
        <row r="8155">
          <cell r="L8155">
            <v>200000</v>
          </cell>
        </row>
        <row r="8156">
          <cell r="L8156">
            <v>0</v>
          </cell>
        </row>
        <row r="8157">
          <cell r="L8157">
            <v>82800</v>
          </cell>
        </row>
        <row r="8158">
          <cell r="L8158">
            <v>0</v>
          </cell>
        </row>
        <row r="8159">
          <cell r="L8159">
            <v>1000000</v>
          </cell>
        </row>
        <row r="8160">
          <cell r="L8160">
            <v>0</v>
          </cell>
        </row>
        <row r="8161">
          <cell r="L8161">
            <v>100000</v>
          </cell>
        </row>
        <row r="8162">
          <cell r="L8162">
            <v>0</v>
          </cell>
        </row>
        <row r="8163">
          <cell r="L8163">
            <v>20000000</v>
          </cell>
        </row>
        <row r="8164">
          <cell r="L8164">
            <v>0</v>
          </cell>
        </row>
        <row r="8165">
          <cell r="L8165">
            <v>10000</v>
          </cell>
        </row>
        <row r="8166">
          <cell r="L8166">
            <v>0</v>
          </cell>
        </row>
        <row r="8167">
          <cell r="L8167">
            <v>1000</v>
          </cell>
        </row>
        <row r="8168">
          <cell r="L8168">
            <v>0</v>
          </cell>
        </row>
        <row r="8169">
          <cell r="L8169">
            <v>16500</v>
          </cell>
        </row>
        <row r="8170">
          <cell r="L8170">
            <v>0</v>
          </cell>
        </row>
        <row r="8171">
          <cell r="L8171">
            <v>6445000</v>
          </cell>
        </row>
        <row r="8172">
          <cell r="L8172">
            <v>0</v>
          </cell>
        </row>
        <row r="8173">
          <cell r="L8173">
            <v>10000000</v>
          </cell>
        </row>
        <row r="8174">
          <cell r="L8174">
            <v>0</v>
          </cell>
        </row>
        <row r="8175">
          <cell r="L8175">
            <v>780000</v>
          </cell>
        </row>
        <row r="8176">
          <cell r="L8176">
            <v>0</v>
          </cell>
        </row>
        <row r="8177">
          <cell r="L8177">
            <v>6583500</v>
          </cell>
        </row>
        <row r="8178">
          <cell r="L8178">
            <v>0</v>
          </cell>
        </row>
        <row r="8179">
          <cell r="L8179">
            <v>1345000</v>
          </cell>
        </row>
        <row r="8180">
          <cell r="L8180">
            <v>0</v>
          </cell>
        </row>
        <row r="8181">
          <cell r="L8181">
            <v>2500000</v>
          </cell>
        </row>
        <row r="8182">
          <cell r="L8182">
            <v>0</v>
          </cell>
        </row>
        <row r="8183">
          <cell r="L8183">
            <v>5985000</v>
          </cell>
        </row>
        <row r="8184">
          <cell r="L8184">
            <v>0</v>
          </cell>
        </row>
        <row r="8185">
          <cell r="L8185">
            <v>598500</v>
          </cell>
        </row>
        <row r="8186">
          <cell r="L8186">
            <v>0</v>
          </cell>
        </row>
        <row r="8187">
          <cell r="L8187">
            <v>66000000</v>
          </cell>
        </row>
        <row r="8188">
          <cell r="L8188">
            <v>0</v>
          </cell>
        </row>
        <row r="8189">
          <cell r="L8189">
            <v>10000</v>
          </cell>
        </row>
        <row r="8190">
          <cell r="L8190">
            <v>0</v>
          </cell>
        </row>
        <row r="8191">
          <cell r="L8191">
            <v>1000</v>
          </cell>
        </row>
        <row r="8192">
          <cell r="L8192">
            <v>0</v>
          </cell>
        </row>
        <row r="8193">
          <cell r="L8193">
            <v>39580440</v>
          </cell>
        </row>
        <row r="8194">
          <cell r="L8194">
            <v>0</v>
          </cell>
        </row>
        <row r="8195">
          <cell r="L8195">
            <v>3958044</v>
          </cell>
        </row>
        <row r="8196">
          <cell r="L8196">
            <v>0</v>
          </cell>
        </row>
        <row r="8197">
          <cell r="L8197">
            <v>14692750</v>
          </cell>
        </row>
        <row r="8198">
          <cell r="L8198">
            <v>0</v>
          </cell>
        </row>
        <row r="8199">
          <cell r="L8199">
            <v>1469275</v>
          </cell>
        </row>
        <row r="8200">
          <cell r="L8200">
            <v>0</v>
          </cell>
        </row>
        <row r="8201">
          <cell r="L8201">
            <v>40000000</v>
          </cell>
        </row>
        <row r="8202">
          <cell r="L8202">
            <v>0</v>
          </cell>
        </row>
        <row r="8203">
          <cell r="L8203">
            <v>43538484</v>
          </cell>
        </row>
        <row r="8204">
          <cell r="L8204">
            <v>0</v>
          </cell>
        </row>
        <row r="8205">
          <cell r="L8205">
            <v>15238</v>
          </cell>
        </row>
        <row r="8206">
          <cell r="L8206">
            <v>0</v>
          </cell>
        </row>
        <row r="8207">
          <cell r="L8207">
            <v>1524</v>
          </cell>
        </row>
        <row r="8208">
          <cell r="L8208">
            <v>0</v>
          </cell>
        </row>
        <row r="8209">
          <cell r="L8209">
            <v>58000000</v>
          </cell>
        </row>
        <row r="8210">
          <cell r="L8210">
            <v>0</v>
          </cell>
        </row>
        <row r="8211">
          <cell r="L8211">
            <v>5800000</v>
          </cell>
        </row>
        <row r="8212">
          <cell r="L8212">
            <v>0</v>
          </cell>
        </row>
        <row r="8213">
          <cell r="L8213">
            <v>410000</v>
          </cell>
        </row>
        <row r="8214">
          <cell r="L8214">
            <v>0</v>
          </cell>
        </row>
        <row r="8215">
          <cell r="L8215">
            <v>600000</v>
          </cell>
        </row>
        <row r="8216">
          <cell r="L8216">
            <v>0</v>
          </cell>
        </row>
        <row r="8217">
          <cell r="L8217">
            <v>2184575044</v>
          </cell>
        </row>
        <row r="8218">
          <cell r="L8218">
            <v>0</v>
          </cell>
        </row>
        <row r="8219">
          <cell r="L8219">
            <v>1100000000</v>
          </cell>
        </row>
        <row r="8220">
          <cell r="L8220">
            <v>0</v>
          </cell>
        </row>
        <row r="8221">
          <cell r="L8221">
            <v>105000</v>
          </cell>
        </row>
        <row r="8222">
          <cell r="L8222">
            <v>0</v>
          </cell>
        </row>
        <row r="8223">
          <cell r="L8223">
            <v>1290000</v>
          </cell>
        </row>
        <row r="8224">
          <cell r="L8224">
            <v>0</v>
          </cell>
        </row>
        <row r="8225">
          <cell r="L8225">
            <v>200000</v>
          </cell>
        </row>
        <row r="8226">
          <cell r="L8226">
            <v>0</v>
          </cell>
        </row>
        <row r="8227">
          <cell r="L8227">
            <v>40000</v>
          </cell>
        </row>
        <row r="8228">
          <cell r="L8228">
            <v>0</v>
          </cell>
        </row>
        <row r="8229">
          <cell r="L8229">
            <v>20000</v>
          </cell>
        </row>
        <row r="8230">
          <cell r="L8230">
            <v>0</v>
          </cell>
        </row>
        <row r="8231">
          <cell r="L8231">
            <v>129000</v>
          </cell>
        </row>
        <row r="8232">
          <cell r="L8232">
            <v>0</v>
          </cell>
        </row>
        <row r="8233">
          <cell r="L8233">
            <v>12870000</v>
          </cell>
        </row>
        <row r="8234">
          <cell r="L8234">
            <v>0</v>
          </cell>
        </row>
        <row r="8235">
          <cell r="L8235">
            <v>1000000000</v>
          </cell>
        </row>
        <row r="8236">
          <cell r="L8236">
            <v>0</v>
          </cell>
        </row>
        <row r="8237">
          <cell r="L8237">
            <v>1500000</v>
          </cell>
        </row>
        <row r="8238">
          <cell r="L8238">
            <v>0</v>
          </cell>
        </row>
        <row r="8239">
          <cell r="L8239">
            <v>289814910</v>
          </cell>
        </row>
        <row r="8240">
          <cell r="L8240">
            <v>0</v>
          </cell>
        </row>
        <row r="8241">
          <cell r="L8241">
            <v>43472</v>
          </cell>
        </row>
        <row r="8242">
          <cell r="L8242">
            <v>0</v>
          </cell>
        </row>
        <row r="8243">
          <cell r="L8243">
            <v>4347</v>
          </cell>
        </row>
        <row r="8244">
          <cell r="L8244">
            <v>0</v>
          </cell>
        </row>
        <row r="8245">
          <cell r="L8245">
            <v>217593256</v>
          </cell>
        </row>
        <row r="8246">
          <cell r="L8246">
            <v>0</v>
          </cell>
        </row>
        <row r="8247">
          <cell r="L8247">
            <v>32639</v>
          </cell>
        </row>
        <row r="8248">
          <cell r="L8248">
            <v>0</v>
          </cell>
        </row>
        <row r="8249">
          <cell r="L8249">
            <v>3264</v>
          </cell>
        </row>
        <row r="8250">
          <cell r="L8250">
            <v>0</v>
          </cell>
        </row>
        <row r="8251">
          <cell r="L8251">
            <v>16162025</v>
          </cell>
        </row>
        <row r="8252">
          <cell r="L8252">
            <v>0</v>
          </cell>
        </row>
        <row r="8253">
          <cell r="L8253">
            <v>39900000</v>
          </cell>
        </row>
        <row r="8254">
          <cell r="L8254">
            <v>0</v>
          </cell>
        </row>
        <row r="8255">
          <cell r="L8255">
            <v>10000</v>
          </cell>
        </row>
        <row r="8256">
          <cell r="L8256">
            <v>0</v>
          </cell>
        </row>
        <row r="8257">
          <cell r="L8257">
            <v>1000</v>
          </cell>
        </row>
        <row r="8258">
          <cell r="L8258">
            <v>0</v>
          </cell>
        </row>
        <row r="8259">
          <cell r="L8259">
            <v>75731911</v>
          </cell>
        </row>
        <row r="8260">
          <cell r="L8260">
            <v>0</v>
          </cell>
        </row>
        <row r="8261">
          <cell r="L8261">
            <v>11360</v>
          </cell>
        </row>
        <row r="8262">
          <cell r="L8262">
            <v>0</v>
          </cell>
        </row>
        <row r="8263">
          <cell r="L8263">
            <v>1136</v>
          </cell>
        </row>
        <row r="8264">
          <cell r="L8264">
            <v>0</v>
          </cell>
        </row>
        <row r="8265">
          <cell r="L8265">
            <v>960000</v>
          </cell>
        </row>
        <row r="8266">
          <cell r="L8266">
            <v>0</v>
          </cell>
        </row>
        <row r="8267">
          <cell r="L8267">
            <v>8172727</v>
          </cell>
        </row>
        <row r="8268">
          <cell r="L8268">
            <v>0</v>
          </cell>
        </row>
        <row r="8269">
          <cell r="L8269">
            <v>840000</v>
          </cell>
        </row>
        <row r="8270">
          <cell r="L8270">
            <v>0</v>
          </cell>
        </row>
        <row r="8271">
          <cell r="L8271">
            <v>227273</v>
          </cell>
        </row>
        <row r="8272">
          <cell r="L8272">
            <v>0</v>
          </cell>
        </row>
        <row r="8273">
          <cell r="L8273">
            <v>16262345</v>
          </cell>
        </row>
        <row r="8274">
          <cell r="L8274">
            <v>0</v>
          </cell>
        </row>
        <row r="8275">
          <cell r="L8275">
            <v>23746255</v>
          </cell>
        </row>
        <row r="8276">
          <cell r="L8276">
            <v>0</v>
          </cell>
        </row>
        <row r="8277">
          <cell r="L8277">
            <v>14300000</v>
          </cell>
        </row>
        <row r="8278">
          <cell r="L8278">
            <v>0</v>
          </cell>
        </row>
        <row r="8279">
          <cell r="L8279">
            <v>2000000000</v>
          </cell>
        </row>
        <row r="8280">
          <cell r="L8280">
            <v>0</v>
          </cell>
        </row>
        <row r="8281">
          <cell r="L8281">
            <v>4000000</v>
          </cell>
        </row>
        <row r="8282">
          <cell r="L8282">
            <v>0</v>
          </cell>
        </row>
        <row r="8283">
          <cell r="L8283">
            <v>70000000</v>
          </cell>
        </row>
        <row r="8284">
          <cell r="L8284">
            <v>0</v>
          </cell>
        </row>
        <row r="8285">
          <cell r="L8285">
            <v>10000</v>
          </cell>
        </row>
        <row r="8286">
          <cell r="L8286">
            <v>0</v>
          </cell>
        </row>
        <row r="8287">
          <cell r="L8287">
            <v>1000</v>
          </cell>
        </row>
        <row r="8288">
          <cell r="L8288">
            <v>0</v>
          </cell>
        </row>
        <row r="8289">
          <cell r="L8289">
            <v>33250000</v>
          </cell>
        </row>
        <row r="8290">
          <cell r="L8290">
            <v>0</v>
          </cell>
        </row>
        <row r="8291">
          <cell r="L8291">
            <v>24000000</v>
          </cell>
        </row>
        <row r="8292">
          <cell r="L8292">
            <v>0</v>
          </cell>
        </row>
        <row r="8293">
          <cell r="L8293">
            <v>10000</v>
          </cell>
        </row>
        <row r="8294">
          <cell r="L8294">
            <v>0</v>
          </cell>
        </row>
        <row r="8295">
          <cell r="L8295">
            <v>1000</v>
          </cell>
        </row>
        <row r="8296">
          <cell r="L8296">
            <v>0</v>
          </cell>
        </row>
        <row r="8297">
          <cell r="L8297">
            <v>23520000</v>
          </cell>
        </row>
        <row r="8298">
          <cell r="L8298">
            <v>0</v>
          </cell>
        </row>
        <row r="8299">
          <cell r="L8299">
            <v>10000</v>
          </cell>
        </row>
        <row r="8300">
          <cell r="L8300">
            <v>0</v>
          </cell>
        </row>
        <row r="8301">
          <cell r="L8301">
            <v>1000</v>
          </cell>
        </row>
        <row r="8302">
          <cell r="L8302">
            <v>0</v>
          </cell>
        </row>
        <row r="8303">
          <cell r="L8303">
            <v>22500000</v>
          </cell>
        </row>
        <row r="8304">
          <cell r="L8304">
            <v>0</v>
          </cell>
        </row>
        <row r="8305">
          <cell r="L8305">
            <v>3791042</v>
          </cell>
        </row>
        <row r="8306">
          <cell r="L8306">
            <v>0</v>
          </cell>
        </row>
        <row r="8307">
          <cell r="L8307">
            <v>13000000</v>
          </cell>
        </row>
        <row r="8308">
          <cell r="L8308">
            <v>0</v>
          </cell>
        </row>
        <row r="8309">
          <cell r="L8309">
            <v>22566127</v>
          </cell>
        </row>
        <row r="8310">
          <cell r="L8310">
            <v>0</v>
          </cell>
        </row>
        <row r="8311">
          <cell r="L8311">
            <v>1300000</v>
          </cell>
        </row>
        <row r="8312">
          <cell r="L8312">
            <v>0</v>
          </cell>
        </row>
        <row r="8313">
          <cell r="L8313">
            <v>124687000</v>
          </cell>
        </row>
        <row r="8314">
          <cell r="L8314">
            <v>0</v>
          </cell>
        </row>
        <row r="8315">
          <cell r="L8315">
            <v>2837062000</v>
          </cell>
        </row>
        <row r="8316">
          <cell r="L8316">
            <v>0</v>
          </cell>
        </row>
        <row r="8317">
          <cell r="L8317">
            <v>20000</v>
          </cell>
        </row>
        <row r="8318">
          <cell r="L8318">
            <v>0</v>
          </cell>
        </row>
        <row r="8319">
          <cell r="L8319">
            <v>19992500</v>
          </cell>
        </row>
        <row r="8320">
          <cell r="L8320">
            <v>0</v>
          </cell>
        </row>
        <row r="8321">
          <cell r="L8321">
            <v>69000</v>
          </cell>
        </row>
        <row r="8322">
          <cell r="L8322">
            <v>0</v>
          </cell>
        </row>
        <row r="8323">
          <cell r="L8323">
            <v>4446500</v>
          </cell>
        </row>
        <row r="8324">
          <cell r="L8324">
            <v>0</v>
          </cell>
        </row>
        <row r="8325">
          <cell r="L8325">
            <v>444650</v>
          </cell>
        </row>
        <row r="8326">
          <cell r="L8326">
            <v>0</v>
          </cell>
        </row>
        <row r="8327">
          <cell r="L8327">
            <v>295000</v>
          </cell>
        </row>
        <row r="8328">
          <cell r="L8328">
            <v>0</v>
          </cell>
        </row>
        <row r="8329">
          <cell r="L8329">
            <v>120000</v>
          </cell>
        </row>
        <row r="8330">
          <cell r="L8330">
            <v>0</v>
          </cell>
        </row>
        <row r="8331">
          <cell r="L8331">
            <v>7858000</v>
          </cell>
        </row>
        <row r="8332">
          <cell r="L8332">
            <v>0</v>
          </cell>
        </row>
        <row r="8333">
          <cell r="L8333">
            <v>30600</v>
          </cell>
        </row>
        <row r="8334">
          <cell r="L8334">
            <v>0</v>
          </cell>
        </row>
        <row r="8335">
          <cell r="L8335">
            <v>1000000</v>
          </cell>
        </row>
        <row r="8336">
          <cell r="L8336">
            <v>0</v>
          </cell>
        </row>
        <row r="8337">
          <cell r="L8337">
            <v>20000000</v>
          </cell>
        </row>
        <row r="8338">
          <cell r="L8338">
            <v>0</v>
          </cell>
        </row>
        <row r="8339">
          <cell r="L8339">
            <v>18175000</v>
          </cell>
        </row>
        <row r="8340">
          <cell r="L8340">
            <v>0</v>
          </cell>
        </row>
        <row r="8341">
          <cell r="L8341">
            <v>19042540</v>
          </cell>
        </row>
        <row r="8342">
          <cell r="L8342">
            <v>0</v>
          </cell>
        </row>
        <row r="8343">
          <cell r="L8343">
            <v>1817500</v>
          </cell>
        </row>
        <row r="8344">
          <cell r="L8344">
            <v>0</v>
          </cell>
        </row>
        <row r="8345">
          <cell r="L8345">
            <v>570000</v>
          </cell>
        </row>
        <row r="8346">
          <cell r="L8346">
            <v>0</v>
          </cell>
        </row>
        <row r="8347">
          <cell r="L8347">
            <v>2461000</v>
          </cell>
        </row>
        <row r="8348">
          <cell r="L8348">
            <v>0</v>
          </cell>
        </row>
        <row r="8349">
          <cell r="L8349">
            <v>1075000</v>
          </cell>
        </row>
        <row r="8350">
          <cell r="L8350">
            <v>0</v>
          </cell>
        </row>
        <row r="8351">
          <cell r="L8351">
            <v>107500</v>
          </cell>
        </row>
        <row r="8352">
          <cell r="L8352">
            <v>0</v>
          </cell>
        </row>
        <row r="8353">
          <cell r="L8353">
            <v>1425273</v>
          </cell>
        </row>
        <row r="8354">
          <cell r="L8354">
            <v>0</v>
          </cell>
        </row>
        <row r="8355">
          <cell r="L8355">
            <v>142527</v>
          </cell>
        </row>
        <row r="8356">
          <cell r="L8356">
            <v>0</v>
          </cell>
        </row>
        <row r="8357">
          <cell r="L8357">
            <v>473000</v>
          </cell>
        </row>
        <row r="8358">
          <cell r="L8358">
            <v>0</v>
          </cell>
        </row>
        <row r="8359">
          <cell r="L8359">
            <v>47300</v>
          </cell>
        </row>
        <row r="8360">
          <cell r="L8360">
            <v>0</v>
          </cell>
        </row>
        <row r="8361">
          <cell r="L8361">
            <v>110000</v>
          </cell>
        </row>
        <row r="8362">
          <cell r="L8362">
            <v>0</v>
          </cell>
        </row>
        <row r="8363">
          <cell r="L8363">
            <v>40000</v>
          </cell>
        </row>
        <row r="8364">
          <cell r="L8364">
            <v>0</v>
          </cell>
        </row>
        <row r="8365">
          <cell r="L8365">
            <v>110000</v>
          </cell>
        </row>
        <row r="8366">
          <cell r="L8366">
            <v>0</v>
          </cell>
        </row>
        <row r="8367">
          <cell r="L8367">
            <v>400000</v>
          </cell>
        </row>
        <row r="8368">
          <cell r="L8368">
            <v>0</v>
          </cell>
        </row>
        <row r="8369">
          <cell r="L8369">
            <v>97056300</v>
          </cell>
        </row>
        <row r="8370">
          <cell r="L8370">
            <v>0</v>
          </cell>
        </row>
        <row r="8371">
          <cell r="L8371">
            <v>20000000</v>
          </cell>
        </row>
        <row r="8372">
          <cell r="L8372">
            <v>0</v>
          </cell>
        </row>
        <row r="8373">
          <cell r="L8373">
            <v>1458000</v>
          </cell>
        </row>
        <row r="8374">
          <cell r="L8374">
            <v>0</v>
          </cell>
        </row>
        <row r="8375">
          <cell r="L8375">
            <v>1215035</v>
          </cell>
        </row>
        <row r="8376">
          <cell r="L8376">
            <v>0</v>
          </cell>
        </row>
        <row r="8377">
          <cell r="L8377">
            <v>145800</v>
          </cell>
        </row>
        <row r="8378">
          <cell r="L8378">
            <v>0</v>
          </cell>
        </row>
        <row r="8379">
          <cell r="L8379">
            <v>86775000</v>
          </cell>
        </row>
        <row r="8380">
          <cell r="L8380">
            <v>0</v>
          </cell>
        </row>
        <row r="8381">
          <cell r="L8381">
            <v>72312378</v>
          </cell>
        </row>
        <row r="8382">
          <cell r="L8382">
            <v>0</v>
          </cell>
        </row>
        <row r="8383">
          <cell r="L8383">
            <v>8677500</v>
          </cell>
        </row>
        <row r="8384">
          <cell r="L8384">
            <v>0</v>
          </cell>
        </row>
        <row r="8385">
          <cell r="L8385">
            <v>500000000</v>
          </cell>
        </row>
        <row r="8386">
          <cell r="L8386">
            <v>0</v>
          </cell>
        </row>
        <row r="8387">
          <cell r="L8387">
            <v>500000000</v>
          </cell>
        </row>
        <row r="8388">
          <cell r="L8388">
            <v>0</v>
          </cell>
        </row>
        <row r="8389">
          <cell r="L8389">
            <v>1200000000</v>
          </cell>
        </row>
        <row r="8390">
          <cell r="L8390">
            <v>0</v>
          </cell>
        </row>
        <row r="8391">
          <cell r="L8391">
            <v>9000000</v>
          </cell>
        </row>
        <row r="8392">
          <cell r="L8392">
            <v>0</v>
          </cell>
        </row>
        <row r="8393">
          <cell r="L8393">
            <v>1209000000</v>
          </cell>
        </row>
        <row r="8394">
          <cell r="L8394">
            <v>0</v>
          </cell>
        </row>
        <row r="8395">
          <cell r="L8395">
            <v>7500000</v>
          </cell>
        </row>
        <row r="8396">
          <cell r="L8396">
            <v>0</v>
          </cell>
        </row>
        <row r="8397">
          <cell r="L8397">
            <v>131230000</v>
          </cell>
        </row>
        <row r="8398">
          <cell r="L8398">
            <v>0</v>
          </cell>
        </row>
        <row r="8399">
          <cell r="L8399">
            <v>1000000000</v>
          </cell>
        </row>
        <row r="8400">
          <cell r="L8400">
            <v>0</v>
          </cell>
        </row>
        <row r="8401">
          <cell r="L8401">
            <v>10000000</v>
          </cell>
        </row>
        <row r="8402">
          <cell r="L8402">
            <v>0</v>
          </cell>
        </row>
        <row r="8403">
          <cell r="L8403">
            <v>4000000</v>
          </cell>
        </row>
        <row r="8404">
          <cell r="L8404">
            <v>0</v>
          </cell>
        </row>
        <row r="8405">
          <cell r="L8405">
            <v>7640300</v>
          </cell>
        </row>
        <row r="8406">
          <cell r="L8406">
            <v>0</v>
          </cell>
        </row>
        <row r="8407">
          <cell r="L8407">
            <v>1458000</v>
          </cell>
        </row>
        <row r="8408">
          <cell r="L8408">
            <v>0</v>
          </cell>
        </row>
        <row r="8409">
          <cell r="L8409">
            <v>1215035</v>
          </cell>
        </row>
        <row r="8410">
          <cell r="L8410">
            <v>0</v>
          </cell>
        </row>
        <row r="8411">
          <cell r="L8411">
            <v>145800</v>
          </cell>
        </row>
        <row r="8412">
          <cell r="L8412">
            <v>0</v>
          </cell>
        </row>
        <row r="8413">
          <cell r="L8413">
            <v>117842000</v>
          </cell>
        </row>
        <row r="8414">
          <cell r="L8414">
            <v>0</v>
          </cell>
        </row>
        <row r="8415">
          <cell r="L8415">
            <v>98201592</v>
          </cell>
        </row>
        <row r="8416">
          <cell r="L8416">
            <v>0</v>
          </cell>
        </row>
        <row r="8417">
          <cell r="L8417">
            <v>11784200</v>
          </cell>
        </row>
        <row r="8418">
          <cell r="L8418">
            <v>0</v>
          </cell>
        </row>
        <row r="8419">
          <cell r="L8419">
            <v>8915082</v>
          </cell>
        </row>
        <row r="8420">
          <cell r="L8420">
            <v>0</v>
          </cell>
        </row>
        <row r="8421">
          <cell r="L8421">
            <v>41780000</v>
          </cell>
        </row>
        <row r="8422">
          <cell r="L8422">
            <v>0</v>
          </cell>
        </row>
        <row r="8423">
          <cell r="L8423">
            <v>650000</v>
          </cell>
        </row>
        <row r="8424">
          <cell r="L8424">
            <v>0</v>
          </cell>
        </row>
        <row r="8425">
          <cell r="L8425">
            <v>1063856</v>
          </cell>
        </row>
        <row r="8426">
          <cell r="L8426">
            <v>0</v>
          </cell>
        </row>
        <row r="8427">
          <cell r="L8427">
            <v>106386</v>
          </cell>
        </row>
        <row r="8428">
          <cell r="L8428">
            <v>0</v>
          </cell>
        </row>
        <row r="8429">
          <cell r="L8429">
            <v>134000</v>
          </cell>
        </row>
        <row r="8430">
          <cell r="L8430">
            <v>0</v>
          </cell>
        </row>
        <row r="8431">
          <cell r="L8431">
            <v>600000</v>
          </cell>
        </row>
        <row r="8432">
          <cell r="L8432">
            <v>0</v>
          </cell>
        </row>
        <row r="8433">
          <cell r="L8433">
            <v>321000</v>
          </cell>
        </row>
        <row r="8434">
          <cell r="L8434">
            <v>0</v>
          </cell>
        </row>
        <row r="8435">
          <cell r="L8435">
            <v>160000</v>
          </cell>
        </row>
        <row r="8436">
          <cell r="L8436">
            <v>0</v>
          </cell>
        </row>
        <row r="8437">
          <cell r="L8437">
            <v>187484386</v>
          </cell>
        </row>
        <row r="8438">
          <cell r="L8438">
            <v>0</v>
          </cell>
        </row>
        <row r="8439">
          <cell r="L8439">
            <v>276000</v>
          </cell>
        </row>
        <row r="8440">
          <cell r="L8440">
            <v>0</v>
          </cell>
        </row>
        <row r="8441">
          <cell r="L8441">
            <v>27600</v>
          </cell>
        </row>
        <row r="8442">
          <cell r="L8442">
            <v>0</v>
          </cell>
        </row>
        <row r="8443">
          <cell r="L8443">
            <v>38000000</v>
          </cell>
        </row>
        <row r="8444">
          <cell r="L8444">
            <v>0</v>
          </cell>
        </row>
        <row r="8445">
          <cell r="L8445">
            <v>770000</v>
          </cell>
        </row>
        <row r="8446">
          <cell r="L8446">
            <v>0</v>
          </cell>
        </row>
        <row r="8447">
          <cell r="L8447">
            <v>5454545</v>
          </cell>
        </row>
        <row r="8448">
          <cell r="L8448">
            <v>0</v>
          </cell>
        </row>
        <row r="8449">
          <cell r="L8449">
            <v>545455</v>
          </cell>
        </row>
        <row r="8450">
          <cell r="L8450">
            <v>0</v>
          </cell>
        </row>
        <row r="8451">
          <cell r="L8451">
            <v>63454600</v>
          </cell>
        </row>
        <row r="8452">
          <cell r="L8452">
            <v>0</v>
          </cell>
        </row>
        <row r="8453">
          <cell r="L8453">
            <v>7255000</v>
          </cell>
        </row>
        <row r="8454">
          <cell r="L8454">
            <v>0</v>
          </cell>
        </row>
        <row r="8455">
          <cell r="L8455">
            <v>72550000</v>
          </cell>
        </row>
        <row r="8456">
          <cell r="L8456">
            <v>0</v>
          </cell>
        </row>
        <row r="8457">
          <cell r="L8457">
            <v>1066446</v>
          </cell>
        </row>
        <row r="8458">
          <cell r="L8458">
            <v>0</v>
          </cell>
        </row>
        <row r="8459">
          <cell r="L8459">
            <v>106645</v>
          </cell>
        </row>
        <row r="8460">
          <cell r="L8460">
            <v>0</v>
          </cell>
        </row>
        <row r="8461">
          <cell r="L8461">
            <v>5600000</v>
          </cell>
        </row>
        <row r="8462">
          <cell r="L8462">
            <v>0</v>
          </cell>
        </row>
        <row r="8463">
          <cell r="L8463">
            <v>266000</v>
          </cell>
        </row>
        <row r="8464">
          <cell r="L8464">
            <v>0</v>
          </cell>
        </row>
        <row r="8465">
          <cell r="L8465">
            <v>2500000000</v>
          </cell>
        </row>
        <row r="8466">
          <cell r="L8466">
            <v>0</v>
          </cell>
        </row>
        <row r="8467">
          <cell r="L8467">
            <v>1075000</v>
          </cell>
        </row>
        <row r="8468">
          <cell r="L8468">
            <v>0</v>
          </cell>
        </row>
        <row r="8469">
          <cell r="L8469">
            <v>240000</v>
          </cell>
        </row>
        <row r="8470">
          <cell r="L8470">
            <v>0</v>
          </cell>
        </row>
        <row r="8471">
          <cell r="L8471">
            <v>60000</v>
          </cell>
        </row>
        <row r="8472">
          <cell r="L8472">
            <v>0</v>
          </cell>
        </row>
        <row r="8473">
          <cell r="L8473">
            <v>40000</v>
          </cell>
        </row>
        <row r="8474">
          <cell r="L8474">
            <v>0</v>
          </cell>
        </row>
        <row r="8475">
          <cell r="L8475">
            <v>107500</v>
          </cell>
        </row>
        <row r="8476">
          <cell r="L8476">
            <v>0</v>
          </cell>
        </row>
        <row r="8477">
          <cell r="L8477">
            <v>3000000</v>
          </cell>
        </row>
        <row r="8478">
          <cell r="L8478">
            <v>0</v>
          </cell>
        </row>
        <row r="8479">
          <cell r="L8479">
            <v>300000</v>
          </cell>
        </row>
        <row r="8480">
          <cell r="L8480">
            <v>0</v>
          </cell>
        </row>
        <row r="8481">
          <cell r="L8481">
            <v>6796000</v>
          </cell>
        </row>
        <row r="8482">
          <cell r="L8482">
            <v>0</v>
          </cell>
        </row>
        <row r="8483">
          <cell r="L8483">
            <v>679600</v>
          </cell>
        </row>
        <row r="8484">
          <cell r="L8484">
            <v>0</v>
          </cell>
        </row>
        <row r="8485">
          <cell r="L8485">
            <v>300000</v>
          </cell>
        </row>
        <row r="8486">
          <cell r="L8486">
            <v>0</v>
          </cell>
        </row>
        <row r="8487">
          <cell r="L8487">
            <v>550000</v>
          </cell>
        </row>
        <row r="8488">
          <cell r="L8488">
            <v>0</v>
          </cell>
        </row>
        <row r="8489">
          <cell r="L8489">
            <v>101272</v>
          </cell>
        </row>
        <row r="8490">
          <cell r="L8490">
            <v>0</v>
          </cell>
        </row>
        <row r="8491">
          <cell r="L8491">
            <v>280792</v>
          </cell>
        </row>
        <row r="8492">
          <cell r="L8492">
            <v>0</v>
          </cell>
        </row>
        <row r="8493">
          <cell r="L8493">
            <v>372235</v>
          </cell>
        </row>
        <row r="8494">
          <cell r="L8494">
            <v>0</v>
          </cell>
        </row>
        <row r="8495">
          <cell r="L8495">
            <v>30000</v>
          </cell>
        </row>
        <row r="8496">
          <cell r="L8496">
            <v>0</v>
          </cell>
        </row>
        <row r="8497">
          <cell r="L8497">
            <v>55000</v>
          </cell>
        </row>
        <row r="8498">
          <cell r="L8498">
            <v>0</v>
          </cell>
        </row>
        <row r="8499">
          <cell r="L8499">
            <v>10127</v>
          </cell>
        </row>
        <row r="8500">
          <cell r="L8500">
            <v>0</v>
          </cell>
        </row>
        <row r="8501">
          <cell r="L8501">
            <v>28079</v>
          </cell>
        </row>
        <row r="8502">
          <cell r="L8502">
            <v>0</v>
          </cell>
        </row>
        <row r="8503">
          <cell r="L8503">
            <v>37224</v>
          </cell>
        </row>
        <row r="8504">
          <cell r="L8504">
            <v>0</v>
          </cell>
        </row>
        <row r="8505">
          <cell r="L8505">
            <v>5680</v>
          </cell>
        </row>
        <row r="8506">
          <cell r="L8506">
            <v>0</v>
          </cell>
        </row>
        <row r="8507">
          <cell r="L8507">
            <v>168000</v>
          </cell>
        </row>
        <row r="8508">
          <cell r="L8508">
            <v>0</v>
          </cell>
        </row>
        <row r="8509">
          <cell r="L8509">
            <v>342500</v>
          </cell>
        </row>
        <row r="8510">
          <cell r="L8510">
            <v>0</v>
          </cell>
        </row>
        <row r="8511">
          <cell r="L8511">
            <v>200000000</v>
          </cell>
        </row>
        <row r="8512">
          <cell r="L8512">
            <v>0</v>
          </cell>
        </row>
        <row r="8513">
          <cell r="L8513">
            <v>6708000</v>
          </cell>
        </row>
        <row r="8514">
          <cell r="L8514">
            <v>0</v>
          </cell>
        </row>
        <row r="8515">
          <cell r="L8515">
            <v>1000000</v>
          </cell>
        </row>
        <row r="8516">
          <cell r="L8516">
            <v>0</v>
          </cell>
        </row>
        <row r="8517">
          <cell r="L8517">
            <v>8132000</v>
          </cell>
        </row>
        <row r="8518">
          <cell r="L8518">
            <v>0</v>
          </cell>
        </row>
        <row r="8519">
          <cell r="L8519">
            <v>1000000000</v>
          </cell>
        </row>
        <row r="8520">
          <cell r="L8520">
            <v>0</v>
          </cell>
        </row>
        <row r="8521">
          <cell r="L8521">
            <v>150000</v>
          </cell>
        </row>
        <row r="8522">
          <cell r="L8522">
            <v>0</v>
          </cell>
        </row>
        <row r="8523">
          <cell r="L8523">
            <v>15000</v>
          </cell>
        </row>
        <row r="8524">
          <cell r="L8524">
            <v>0</v>
          </cell>
        </row>
        <row r="8525">
          <cell r="L8525">
            <v>300000000</v>
          </cell>
        </row>
        <row r="8526">
          <cell r="L8526">
            <v>0</v>
          </cell>
        </row>
        <row r="8527">
          <cell r="L8527">
            <v>150000</v>
          </cell>
        </row>
        <row r="8528">
          <cell r="L8528">
            <v>0</v>
          </cell>
        </row>
        <row r="8529">
          <cell r="L8529">
            <v>15000</v>
          </cell>
        </row>
        <row r="8530">
          <cell r="L8530">
            <v>0</v>
          </cell>
        </row>
        <row r="8531">
          <cell r="L8531">
            <v>25959618</v>
          </cell>
        </row>
        <row r="8532">
          <cell r="L8532">
            <v>0</v>
          </cell>
        </row>
        <row r="8533">
          <cell r="L8533">
            <v>4867428</v>
          </cell>
        </row>
        <row r="8534">
          <cell r="L8534">
            <v>0</v>
          </cell>
        </row>
        <row r="8535">
          <cell r="L8535">
            <v>2163301</v>
          </cell>
        </row>
        <row r="8536">
          <cell r="L8536">
            <v>0</v>
          </cell>
        </row>
        <row r="8537">
          <cell r="L8537">
            <v>10000</v>
          </cell>
        </row>
        <row r="8538">
          <cell r="L8538">
            <v>0</v>
          </cell>
        </row>
        <row r="8539">
          <cell r="L8539">
            <v>1000</v>
          </cell>
        </row>
        <row r="8540">
          <cell r="L8540">
            <v>0</v>
          </cell>
        </row>
        <row r="8541">
          <cell r="L8541">
            <v>40000000</v>
          </cell>
        </row>
        <row r="8542">
          <cell r="L8542">
            <v>0</v>
          </cell>
        </row>
        <row r="8543">
          <cell r="L8543">
            <v>20000</v>
          </cell>
        </row>
        <row r="8544">
          <cell r="L8544">
            <v>0</v>
          </cell>
        </row>
        <row r="8545">
          <cell r="L8545">
            <v>2000</v>
          </cell>
        </row>
        <row r="8546">
          <cell r="L8546">
            <v>0</v>
          </cell>
        </row>
        <row r="8547">
          <cell r="L8547">
            <v>2368800</v>
          </cell>
        </row>
        <row r="8548">
          <cell r="L8548">
            <v>0</v>
          </cell>
        </row>
        <row r="8549">
          <cell r="L8549">
            <v>236880</v>
          </cell>
        </row>
        <row r="8550">
          <cell r="L8550">
            <v>0</v>
          </cell>
        </row>
        <row r="8551">
          <cell r="L8551">
            <v>4161000</v>
          </cell>
        </row>
        <row r="8552">
          <cell r="L8552">
            <v>0</v>
          </cell>
        </row>
        <row r="8553">
          <cell r="L8553">
            <v>397000</v>
          </cell>
        </row>
        <row r="8554">
          <cell r="L8554">
            <v>0</v>
          </cell>
        </row>
        <row r="8555">
          <cell r="L8555">
            <v>700000</v>
          </cell>
        </row>
        <row r="8556">
          <cell r="L8556">
            <v>0</v>
          </cell>
        </row>
        <row r="8557">
          <cell r="L8557">
            <v>144000</v>
          </cell>
        </row>
        <row r="8558">
          <cell r="L8558">
            <v>0</v>
          </cell>
        </row>
        <row r="8559">
          <cell r="L8559">
            <v>768000</v>
          </cell>
        </row>
        <row r="8560">
          <cell r="L8560">
            <v>0</v>
          </cell>
        </row>
        <row r="8561">
          <cell r="L8561">
            <v>700000</v>
          </cell>
        </row>
        <row r="8562">
          <cell r="L8562">
            <v>0</v>
          </cell>
        </row>
        <row r="8563">
          <cell r="L8563">
            <v>70000</v>
          </cell>
        </row>
        <row r="8564">
          <cell r="L8564">
            <v>0</v>
          </cell>
        </row>
        <row r="8565">
          <cell r="L8565">
            <v>1075000</v>
          </cell>
        </row>
        <row r="8566">
          <cell r="L8566">
            <v>0</v>
          </cell>
        </row>
        <row r="8567">
          <cell r="L8567">
            <v>107500</v>
          </cell>
        </row>
        <row r="8568">
          <cell r="L8568">
            <v>0</v>
          </cell>
        </row>
        <row r="8569">
          <cell r="L8569">
            <v>80000</v>
          </cell>
        </row>
        <row r="8570">
          <cell r="L8570">
            <v>0</v>
          </cell>
        </row>
        <row r="8571">
          <cell r="L8571">
            <v>40000</v>
          </cell>
        </row>
        <row r="8572">
          <cell r="L8572">
            <v>0</v>
          </cell>
        </row>
        <row r="8573">
          <cell r="L8573">
            <v>40000</v>
          </cell>
        </row>
        <row r="8574">
          <cell r="L8574">
            <v>0</v>
          </cell>
        </row>
        <row r="8575">
          <cell r="L8575">
            <v>2333000</v>
          </cell>
        </row>
        <row r="8576">
          <cell r="L8576">
            <v>0</v>
          </cell>
        </row>
        <row r="8577">
          <cell r="L8577">
            <v>222727</v>
          </cell>
        </row>
        <row r="8578">
          <cell r="L8578">
            <v>0</v>
          </cell>
        </row>
        <row r="8579">
          <cell r="L8579">
            <v>36364</v>
          </cell>
        </row>
        <row r="8580">
          <cell r="L8580">
            <v>0</v>
          </cell>
        </row>
        <row r="8581">
          <cell r="L8581">
            <v>22273</v>
          </cell>
        </row>
        <row r="8582">
          <cell r="L8582">
            <v>0</v>
          </cell>
        </row>
        <row r="8583">
          <cell r="L8583">
            <v>3636</v>
          </cell>
        </row>
        <row r="8584">
          <cell r="L8584">
            <v>0</v>
          </cell>
        </row>
        <row r="8585">
          <cell r="L8585">
            <v>60000</v>
          </cell>
        </row>
        <row r="8586">
          <cell r="L8586">
            <v>0</v>
          </cell>
        </row>
        <row r="8587">
          <cell r="L8587">
            <v>6000</v>
          </cell>
        </row>
        <row r="8588">
          <cell r="L8588">
            <v>0</v>
          </cell>
        </row>
        <row r="8589">
          <cell r="L8589">
            <v>28000000</v>
          </cell>
        </row>
        <row r="8590">
          <cell r="L8590">
            <v>0</v>
          </cell>
        </row>
        <row r="8591">
          <cell r="L8591">
            <v>20000</v>
          </cell>
        </row>
        <row r="8592">
          <cell r="L8592">
            <v>0</v>
          </cell>
        </row>
        <row r="8593">
          <cell r="L8593">
            <v>2000</v>
          </cell>
        </row>
        <row r="8594">
          <cell r="L8594">
            <v>0</v>
          </cell>
        </row>
        <row r="8595">
          <cell r="L8595">
            <v>95000</v>
          </cell>
        </row>
        <row r="8596">
          <cell r="L8596">
            <v>0</v>
          </cell>
        </row>
        <row r="8597">
          <cell r="L8597">
            <v>967500</v>
          </cell>
        </row>
        <row r="8598">
          <cell r="L8598">
            <v>0</v>
          </cell>
        </row>
        <row r="8599">
          <cell r="L8599">
            <v>30000</v>
          </cell>
        </row>
        <row r="8600">
          <cell r="L8600">
            <v>0</v>
          </cell>
        </row>
        <row r="8601">
          <cell r="L8601">
            <v>96750</v>
          </cell>
        </row>
        <row r="8602">
          <cell r="L8602">
            <v>0</v>
          </cell>
        </row>
        <row r="8603">
          <cell r="L8603">
            <v>1085000</v>
          </cell>
        </row>
        <row r="8604">
          <cell r="L8604">
            <v>0</v>
          </cell>
        </row>
        <row r="8605">
          <cell r="L8605">
            <v>108500</v>
          </cell>
        </row>
        <row r="8606">
          <cell r="L8606">
            <v>0</v>
          </cell>
        </row>
        <row r="8607">
          <cell r="L8607">
            <v>1730000</v>
          </cell>
        </row>
        <row r="8608">
          <cell r="L8608">
            <v>0</v>
          </cell>
        </row>
        <row r="8609">
          <cell r="L8609">
            <v>300000</v>
          </cell>
        </row>
        <row r="8610">
          <cell r="L8610">
            <v>0</v>
          </cell>
        </row>
        <row r="8611">
          <cell r="L8611">
            <v>300000</v>
          </cell>
        </row>
        <row r="8612">
          <cell r="L8612">
            <v>0</v>
          </cell>
        </row>
        <row r="8613">
          <cell r="L8613">
            <v>300000</v>
          </cell>
        </row>
        <row r="8614">
          <cell r="L8614">
            <v>0</v>
          </cell>
        </row>
        <row r="8615">
          <cell r="L8615">
            <v>300000</v>
          </cell>
        </row>
        <row r="8616">
          <cell r="L8616">
            <v>0</v>
          </cell>
        </row>
        <row r="8617">
          <cell r="L8617">
            <v>300000</v>
          </cell>
        </row>
        <row r="8618">
          <cell r="L8618">
            <v>0</v>
          </cell>
        </row>
        <row r="8619">
          <cell r="L8619">
            <v>500000</v>
          </cell>
        </row>
        <row r="8620">
          <cell r="L8620">
            <v>0</v>
          </cell>
        </row>
        <row r="8621">
          <cell r="L8621">
            <v>300000</v>
          </cell>
        </row>
        <row r="8622">
          <cell r="L8622">
            <v>0</v>
          </cell>
        </row>
        <row r="8623">
          <cell r="L8623">
            <v>586363</v>
          </cell>
        </row>
        <row r="8624">
          <cell r="L8624">
            <v>0</v>
          </cell>
        </row>
        <row r="8625">
          <cell r="L8625">
            <v>58637</v>
          </cell>
        </row>
        <row r="8626">
          <cell r="L8626">
            <v>0</v>
          </cell>
        </row>
        <row r="8627">
          <cell r="L8627">
            <v>795000</v>
          </cell>
        </row>
        <row r="8628">
          <cell r="L8628">
            <v>0</v>
          </cell>
        </row>
        <row r="8629">
          <cell r="L8629">
            <v>300000000</v>
          </cell>
        </row>
        <row r="8630">
          <cell r="L8630">
            <v>0</v>
          </cell>
        </row>
        <row r="8631">
          <cell r="L8631">
            <v>27500</v>
          </cell>
        </row>
        <row r="8632">
          <cell r="L8632">
            <v>0</v>
          </cell>
        </row>
        <row r="8633">
          <cell r="L8633">
            <v>10747000</v>
          </cell>
        </row>
        <row r="8634">
          <cell r="L8634">
            <v>0</v>
          </cell>
        </row>
        <row r="8635">
          <cell r="L8635">
            <v>500000</v>
          </cell>
        </row>
        <row r="8636">
          <cell r="L8636">
            <v>0</v>
          </cell>
        </row>
        <row r="8637">
          <cell r="L8637">
            <v>2700</v>
          </cell>
        </row>
        <row r="8638">
          <cell r="L8638">
            <v>0</v>
          </cell>
        </row>
        <row r="8639">
          <cell r="L8639">
            <v>298663110</v>
          </cell>
        </row>
        <row r="8640">
          <cell r="L8640">
            <v>0</v>
          </cell>
        </row>
        <row r="8641">
          <cell r="L8641">
            <v>114127621</v>
          </cell>
        </row>
        <row r="8642">
          <cell r="L8642">
            <v>0</v>
          </cell>
        </row>
        <row r="8643">
          <cell r="L8643">
            <v>10000</v>
          </cell>
        </row>
        <row r="8644">
          <cell r="L8644">
            <v>0</v>
          </cell>
        </row>
        <row r="8645">
          <cell r="L8645">
            <v>1000</v>
          </cell>
        </row>
        <row r="8646">
          <cell r="L8646">
            <v>0</v>
          </cell>
        </row>
        <row r="8647">
          <cell r="L8647">
            <v>14591616</v>
          </cell>
        </row>
        <row r="8648">
          <cell r="L8648">
            <v>0</v>
          </cell>
        </row>
        <row r="8649">
          <cell r="L8649">
            <v>1459162</v>
          </cell>
        </row>
        <row r="8650">
          <cell r="L8650">
            <v>0</v>
          </cell>
        </row>
        <row r="8651">
          <cell r="L8651">
            <v>5800000</v>
          </cell>
        </row>
        <row r="8652">
          <cell r="L8652">
            <v>0</v>
          </cell>
        </row>
        <row r="8653">
          <cell r="L8653">
            <v>580000</v>
          </cell>
        </row>
        <row r="8654">
          <cell r="L8654">
            <v>0</v>
          </cell>
        </row>
        <row r="8655">
          <cell r="L8655">
            <v>66040</v>
          </cell>
        </row>
        <row r="8656">
          <cell r="L8656">
            <v>0</v>
          </cell>
        </row>
        <row r="8657">
          <cell r="L8657">
            <v>105965200</v>
          </cell>
        </row>
        <row r="8658">
          <cell r="L8658">
            <v>0</v>
          </cell>
        </row>
        <row r="8659">
          <cell r="L8659">
            <v>19844000</v>
          </cell>
        </row>
        <row r="8660">
          <cell r="L8660">
            <v>0</v>
          </cell>
        </row>
        <row r="8661">
          <cell r="L8661">
            <v>51393</v>
          </cell>
        </row>
        <row r="8662">
          <cell r="L8662">
            <v>0</v>
          </cell>
        </row>
        <row r="8663">
          <cell r="L8663">
            <v>698141</v>
          </cell>
        </row>
        <row r="8664">
          <cell r="L8664">
            <v>0</v>
          </cell>
        </row>
        <row r="8665">
          <cell r="L8665">
            <v>13960</v>
          </cell>
        </row>
        <row r="8666">
          <cell r="L8666">
            <v>0</v>
          </cell>
        </row>
        <row r="8667">
          <cell r="L8667">
            <v>16050778</v>
          </cell>
        </row>
        <row r="8668">
          <cell r="L8668">
            <v>0</v>
          </cell>
        </row>
        <row r="8669">
          <cell r="L8669">
            <v>10000</v>
          </cell>
        </row>
        <row r="8670">
          <cell r="L8670">
            <v>0</v>
          </cell>
        </row>
        <row r="8671">
          <cell r="L8671">
            <v>1000</v>
          </cell>
        </row>
        <row r="8672">
          <cell r="L8672">
            <v>0</v>
          </cell>
        </row>
        <row r="8673">
          <cell r="L8673">
            <v>159500000</v>
          </cell>
        </row>
        <row r="8674">
          <cell r="L8674">
            <v>0</v>
          </cell>
        </row>
        <row r="8675">
          <cell r="L8675">
            <v>15950000</v>
          </cell>
        </row>
        <row r="8676">
          <cell r="L8676">
            <v>0</v>
          </cell>
        </row>
        <row r="8677">
          <cell r="L8677">
            <v>888993350</v>
          </cell>
        </row>
        <row r="8678">
          <cell r="L8678">
            <v>0</v>
          </cell>
        </row>
        <row r="8679">
          <cell r="L8679">
            <v>88899335</v>
          </cell>
        </row>
        <row r="8680">
          <cell r="L8680">
            <v>0</v>
          </cell>
        </row>
        <row r="8681">
          <cell r="L8681">
            <v>96332000</v>
          </cell>
        </row>
        <row r="8682">
          <cell r="L8682">
            <v>0</v>
          </cell>
        </row>
        <row r="8683">
          <cell r="L8683">
            <v>80276943</v>
          </cell>
        </row>
        <row r="8684">
          <cell r="L8684">
            <v>0</v>
          </cell>
        </row>
        <row r="8685">
          <cell r="L8685">
            <v>9633200</v>
          </cell>
        </row>
        <row r="8686">
          <cell r="L8686">
            <v>0</v>
          </cell>
        </row>
        <row r="8687">
          <cell r="L8687">
            <v>18040000</v>
          </cell>
        </row>
        <row r="8688">
          <cell r="L8688">
            <v>0</v>
          </cell>
        </row>
        <row r="8689">
          <cell r="L8689">
            <v>13365385</v>
          </cell>
        </row>
        <row r="8690">
          <cell r="L8690">
            <v>0</v>
          </cell>
        </row>
        <row r="8691">
          <cell r="L8691">
            <v>1804000</v>
          </cell>
        </row>
        <row r="8692">
          <cell r="L8692">
            <v>0</v>
          </cell>
        </row>
        <row r="8693">
          <cell r="L8693">
            <v>780000</v>
          </cell>
        </row>
        <row r="8694">
          <cell r="L8694">
            <v>0</v>
          </cell>
        </row>
        <row r="8695">
          <cell r="L8695">
            <v>7800000</v>
          </cell>
        </row>
        <row r="8696">
          <cell r="L8696">
            <v>0</v>
          </cell>
        </row>
        <row r="8697">
          <cell r="L8697">
            <v>1819964</v>
          </cell>
        </row>
        <row r="8698">
          <cell r="L8698">
            <v>0</v>
          </cell>
        </row>
        <row r="8699">
          <cell r="L8699">
            <v>181996</v>
          </cell>
        </row>
        <row r="8700">
          <cell r="L8700">
            <v>0</v>
          </cell>
        </row>
        <row r="8701">
          <cell r="L8701">
            <v>1720000</v>
          </cell>
        </row>
        <row r="8702">
          <cell r="L8702">
            <v>0</v>
          </cell>
        </row>
        <row r="8703">
          <cell r="L8703">
            <v>172000</v>
          </cell>
        </row>
        <row r="8704">
          <cell r="L8704">
            <v>0</v>
          </cell>
        </row>
        <row r="8705">
          <cell r="L8705">
            <v>40000</v>
          </cell>
        </row>
        <row r="8706">
          <cell r="L8706">
            <v>0</v>
          </cell>
        </row>
        <row r="8707">
          <cell r="L8707">
            <v>100000000</v>
          </cell>
        </row>
        <row r="8708">
          <cell r="L8708">
            <v>0</v>
          </cell>
        </row>
        <row r="8709">
          <cell r="L8709">
            <v>300000</v>
          </cell>
        </row>
        <row r="8710">
          <cell r="L8710">
            <v>0</v>
          </cell>
        </row>
        <row r="8711">
          <cell r="L8711">
            <v>1460000</v>
          </cell>
        </row>
        <row r="8712">
          <cell r="L8712">
            <v>0</v>
          </cell>
        </row>
        <row r="8713">
          <cell r="L8713">
            <v>146000</v>
          </cell>
        </row>
        <row r="8714">
          <cell r="L8714">
            <v>0</v>
          </cell>
        </row>
        <row r="8715">
          <cell r="L8715">
            <v>2848000</v>
          </cell>
        </row>
        <row r="8716">
          <cell r="L8716">
            <v>0</v>
          </cell>
        </row>
        <row r="8717">
          <cell r="L8717">
            <v>15281775</v>
          </cell>
        </row>
        <row r="8718">
          <cell r="L8718">
            <v>0</v>
          </cell>
        </row>
        <row r="8719">
          <cell r="L8719">
            <v>10000</v>
          </cell>
        </row>
        <row r="8720">
          <cell r="L8720">
            <v>0</v>
          </cell>
        </row>
        <row r="8721">
          <cell r="L8721">
            <v>1000</v>
          </cell>
        </row>
        <row r="8722">
          <cell r="L8722">
            <v>0</v>
          </cell>
        </row>
        <row r="8723">
          <cell r="L8723">
            <v>1</v>
          </cell>
        </row>
        <row r="8724">
          <cell r="L8724">
            <v>0</v>
          </cell>
        </row>
        <row r="8725">
          <cell r="L8725">
            <v>1</v>
          </cell>
        </row>
        <row r="8726">
          <cell r="L8726">
            <v>0</v>
          </cell>
        </row>
        <row r="8727">
          <cell r="L8727">
            <v>1</v>
          </cell>
        </row>
        <row r="8728">
          <cell r="L8728">
            <v>0</v>
          </cell>
        </row>
        <row r="8729">
          <cell r="L8729">
            <v>1</v>
          </cell>
        </row>
        <row r="8730">
          <cell r="L8730">
            <v>0</v>
          </cell>
        </row>
        <row r="8731">
          <cell r="L8731">
            <v>472020</v>
          </cell>
        </row>
        <row r="8732">
          <cell r="L8732">
            <v>0</v>
          </cell>
        </row>
        <row r="8733">
          <cell r="L8733">
            <v>109859200</v>
          </cell>
        </row>
        <row r="8734">
          <cell r="L8734">
            <v>0</v>
          </cell>
        </row>
        <row r="8735">
          <cell r="L8735">
            <v>119753700</v>
          </cell>
        </row>
        <row r="8736">
          <cell r="L8736">
            <v>0</v>
          </cell>
        </row>
        <row r="8737">
          <cell r="L8737">
            <v>348647</v>
          </cell>
        </row>
        <row r="8738">
          <cell r="L8738">
            <v>0</v>
          </cell>
        </row>
        <row r="8739">
          <cell r="L8739">
            <v>146123</v>
          </cell>
        </row>
        <row r="8740">
          <cell r="L8740">
            <v>0</v>
          </cell>
        </row>
        <row r="8741">
          <cell r="L8741">
            <v>145454</v>
          </cell>
        </row>
        <row r="8742">
          <cell r="L8742">
            <v>0</v>
          </cell>
        </row>
        <row r="8743">
          <cell r="L8743">
            <v>300000</v>
          </cell>
        </row>
        <row r="8744">
          <cell r="L8744">
            <v>0</v>
          </cell>
        </row>
        <row r="8745">
          <cell r="L8745">
            <v>34865</v>
          </cell>
        </row>
        <row r="8746">
          <cell r="L8746">
            <v>0</v>
          </cell>
        </row>
        <row r="8747">
          <cell r="L8747">
            <v>14613</v>
          </cell>
        </row>
        <row r="8748">
          <cell r="L8748">
            <v>0</v>
          </cell>
        </row>
        <row r="8749">
          <cell r="L8749">
            <v>14546</v>
          </cell>
        </row>
        <row r="8750">
          <cell r="L8750">
            <v>0</v>
          </cell>
        </row>
        <row r="8751">
          <cell r="L8751">
            <v>30000</v>
          </cell>
        </row>
        <row r="8752">
          <cell r="L8752">
            <v>0</v>
          </cell>
        </row>
        <row r="8753">
          <cell r="L8753">
            <v>2450000</v>
          </cell>
        </row>
        <row r="8754">
          <cell r="L8754">
            <v>0</v>
          </cell>
        </row>
        <row r="8755">
          <cell r="L8755">
            <v>245000</v>
          </cell>
        </row>
        <row r="8756">
          <cell r="L8756">
            <v>0</v>
          </cell>
        </row>
        <row r="8757">
          <cell r="L8757">
            <v>1990000</v>
          </cell>
        </row>
        <row r="8758">
          <cell r="L8758">
            <v>0</v>
          </cell>
        </row>
        <row r="8759">
          <cell r="L8759">
            <v>1682</v>
          </cell>
        </row>
        <row r="8760">
          <cell r="L8760">
            <v>0</v>
          </cell>
        </row>
        <row r="8761">
          <cell r="L8761">
            <v>2552</v>
          </cell>
        </row>
        <row r="8762">
          <cell r="L8762">
            <v>0</v>
          </cell>
        </row>
        <row r="8763">
          <cell r="L8763">
            <v>100000000</v>
          </cell>
        </row>
        <row r="8764">
          <cell r="L8764">
            <v>0</v>
          </cell>
        </row>
        <row r="8765">
          <cell r="L8765">
            <v>10000</v>
          </cell>
        </row>
        <row r="8766">
          <cell r="L8766">
            <v>0</v>
          </cell>
        </row>
        <row r="8767">
          <cell r="L8767">
            <v>1000</v>
          </cell>
        </row>
        <row r="8768">
          <cell r="L8768">
            <v>0</v>
          </cell>
        </row>
        <row r="8769">
          <cell r="L8769">
            <v>21723636</v>
          </cell>
        </row>
        <row r="8770">
          <cell r="L8770">
            <v>0</v>
          </cell>
        </row>
        <row r="8771">
          <cell r="L8771">
            <v>2172364</v>
          </cell>
        </row>
        <row r="8772">
          <cell r="L8772">
            <v>0</v>
          </cell>
        </row>
        <row r="8773">
          <cell r="L8773">
            <v>117000</v>
          </cell>
        </row>
        <row r="8774">
          <cell r="L8774">
            <v>0</v>
          </cell>
        </row>
        <row r="8775">
          <cell r="L8775">
            <v>981818</v>
          </cell>
        </row>
        <row r="8776">
          <cell r="L8776">
            <v>0</v>
          </cell>
        </row>
        <row r="8777">
          <cell r="L8777">
            <v>11700</v>
          </cell>
        </row>
        <row r="8778">
          <cell r="L8778">
            <v>0</v>
          </cell>
        </row>
        <row r="8779">
          <cell r="L8779">
            <v>99755000</v>
          </cell>
        </row>
        <row r="8780">
          <cell r="L8780">
            <v>0</v>
          </cell>
        </row>
        <row r="8781">
          <cell r="L8781">
            <v>83129188</v>
          </cell>
        </row>
        <row r="8782">
          <cell r="L8782">
            <v>0</v>
          </cell>
        </row>
        <row r="8783">
          <cell r="L8783">
            <v>9975500</v>
          </cell>
        </row>
        <row r="8784">
          <cell r="L8784">
            <v>0</v>
          </cell>
        </row>
        <row r="8785">
          <cell r="L8785">
            <v>39313000</v>
          </cell>
        </row>
        <row r="8786">
          <cell r="L8786">
            <v>0</v>
          </cell>
        </row>
        <row r="8787">
          <cell r="L8787">
            <v>32760853</v>
          </cell>
        </row>
        <row r="8788">
          <cell r="L8788">
            <v>0</v>
          </cell>
        </row>
        <row r="8789">
          <cell r="L8789">
            <v>3931300</v>
          </cell>
        </row>
        <row r="8790">
          <cell r="L8790">
            <v>0</v>
          </cell>
        </row>
        <row r="8791">
          <cell r="L8791">
            <v>69554000</v>
          </cell>
        </row>
        <row r="8792">
          <cell r="L8792">
            <v>0</v>
          </cell>
        </row>
        <row r="8793">
          <cell r="L8793">
            <v>57961272</v>
          </cell>
        </row>
        <row r="8794">
          <cell r="L8794">
            <v>0</v>
          </cell>
        </row>
        <row r="8795">
          <cell r="L8795">
            <v>6955400</v>
          </cell>
        </row>
        <row r="8796">
          <cell r="L8796">
            <v>0</v>
          </cell>
        </row>
        <row r="8797">
          <cell r="L8797">
            <v>180045600</v>
          </cell>
        </row>
        <row r="8798">
          <cell r="L8798">
            <v>0</v>
          </cell>
        </row>
        <row r="8799">
          <cell r="L8799">
            <v>20500000</v>
          </cell>
        </row>
        <row r="8800">
          <cell r="L8800">
            <v>0</v>
          </cell>
        </row>
        <row r="8801">
          <cell r="L8801">
            <v>205000000</v>
          </cell>
        </row>
        <row r="8802">
          <cell r="L8802">
            <v>0</v>
          </cell>
        </row>
        <row r="8803">
          <cell r="L8803">
            <v>5000000</v>
          </cell>
        </row>
        <row r="8804">
          <cell r="L8804">
            <v>0</v>
          </cell>
        </row>
        <row r="8805">
          <cell r="L8805">
            <v>6963618</v>
          </cell>
        </row>
        <row r="8806">
          <cell r="L8806">
            <v>0</v>
          </cell>
        </row>
        <row r="8807">
          <cell r="L8807">
            <v>696362</v>
          </cell>
        </row>
        <row r="8808">
          <cell r="L8808">
            <v>0</v>
          </cell>
        </row>
        <row r="8809">
          <cell r="L8809">
            <v>198817746</v>
          </cell>
        </row>
        <row r="8810">
          <cell r="L8810">
            <v>0</v>
          </cell>
        </row>
        <row r="8811">
          <cell r="L8811">
            <v>2116667</v>
          </cell>
        </row>
        <row r="8812">
          <cell r="L8812">
            <v>0</v>
          </cell>
        </row>
        <row r="8813">
          <cell r="L8813">
            <v>79116061</v>
          </cell>
        </row>
        <row r="8814">
          <cell r="L8814">
            <v>0</v>
          </cell>
        </row>
        <row r="8815">
          <cell r="L8815">
            <v>1</v>
          </cell>
        </row>
        <row r="8816">
          <cell r="L8816">
            <v>0</v>
          </cell>
        </row>
        <row r="8817">
          <cell r="L8817">
            <v>40000</v>
          </cell>
        </row>
        <row r="8818">
          <cell r="L8818">
            <v>0</v>
          </cell>
        </row>
        <row r="8819">
          <cell r="L8819">
            <v>1029000</v>
          </cell>
        </row>
        <row r="8820">
          <cell r="L8820">
            <v>0</v>
          </cell>
        </row>
        <row r="8821">
          <cell r="L8821">
            <v>509250</v>
          </cell>
        </row>
        <row r="8822">
          <cell r="L8822">
            <v>0</v>
          </cell>
        </row>
        <row r="8823">
          <cell r="L8823">
            <v>416667</v>
          </cell>
        </row>
        <row r="8824">
          <cell r="L8824">
            <v>0</v>
          </cell>
        </row>
        <row r="8825">
          <cell r="L8825">
            <v>2794020</v>
          </cell>
        </row>
        <row r="8826">
          <cell r="L8826">
            <v>0</v>
          </cell>
        </row>
        <row r="8827">
          <cell r="L8827">
            <v>770075</v>
          </cell>
        </row>
        <row r="8828">
          <cell r="L8828">
            <v>0</v>
          </cell>
        </row>
        <row r="8829">
          <cell r="L8829">
            <v>250000</v>
          </cell>
        </row>
        <row r="8830">
          <cell r="L8830">
            <v>0</v>
          </cell>
        </row>
        <row r="8831">
          <cell r="L8831">
            <v>2628014</v>
          </cell>
        </row>
        <row r="8832">
          <cell r="L8832">
            <v>0</v>
          </cell>
        </row>
        <row r="8833">
          <cell r="L8833">
            <v>14097197</v>
          </cell>
        </row>
        <row r="8834">
          <cell r="L8834">
            <v>0</v>
          </cell>
        </row>
        <row r="8835">
          <cell r="L8835">
            <v>959975</v>
          </cell>
        </row>
        <row r="8836">
          <cell r="L8836">
            <v>0</v>
          </cell>
        </row>
        <row r="8837">
          <cell r="L8837">
            <v>57500</v>
          </cell>
        </row>
        <row r="8838">
          <cell r="L8838">
            <v>0</v>
          </cell>
        </row>
        <row r="8839">
          <cell r="L8839">
            <v>847841</v>
          </cell>
        </row>
        <row r="8840">
          <cell r="L8840">
            <v>0</v>
          </cell>
        </row>
        <row r="8841">
          <cell r="L8841">
            <v>22084705</v>
          </cell>
        </row>
        <row r="8842">
          <cell r="L8842">
            <v>0</v>
          </cell>
        </row>
        <row r="8843">
          <cell r="L8843">
            <v>3915341</v>
          </cell>
        </row>
        <row r="8844">
          <cell r="L8844">
            <v>0</v>
          </cell>
        </row>
        <row r="8845">
          <cell r="L8845">
            <v>8821488</v>
          </cell>
        </row>
        <row r="8846">
          <cell r="L8846">
            <v>0</v>
          </cell>
        </row>
        <row r="8847">
          <cell r="L8847">
            <v>2019070</v>
          </cell>
        </row>
        <row r="8848">
          <cell r="L8848">
            <v>0</v>
          </cell>
        </row>
        <row r="8849">
          <cell r="L8849">
            <v>4</v>
          </cell>
        </row>
        <row r="8850">
          <cell r="L8850">
            <v>0</v>
          </cell>
        </row>
        <row r="8851">
          <cell r="L8851">
            <v>2836360</v>
          </cell>
        </row>
        <row r="8852">
          <cell r="L8852">
            <v>0</v>
          </cell>
        </row>
        <row r="8853">
          <cell r="L8853">
            <v>1173376</v>
          </cell>
        </row>
        <row r="8854">
          <cell r="L8854">
            <v>0</v>
          </cell>
        </row>
        <row r="8855">
          <cell r="L8855">
            <v>208333</v>
          </cell>
        </row>
        <row r="8856">
          <cell r="L8856">
            <v>0</v>
          </cell>
        </row>
        <row r="8857">
          <cell r="L8857">
            <v>2606060</v>
          </cell>
        </row>
        <row r="8858">
          <cell r="L8858">
            <v>0</v>
          </cell>
        </row>
        <row r="8859">
          <cell r="L8859">
            <v>4301079</v>
          </cell>
        </row>
        <row r="8860">
          <cell r="L8860">
            <v>0</v>
          </cell>
        </row>
        <row r="8861">
          <cell r="L8861">
            <v>5275151</v>
          </cell>
        </row>
        <row r="8862">
          <cell r="L8862">
            <v>0</v>
          </cell>
        </row>
        <row r="8863">
          <cell r="L8863">
            <v>14507323</v>
          </cell>
        </row>
        <row r="8864">
          <cell r="L8864">
            <v>0</v>
          </cell>
        </row>
        <row r="8865">
          <cell r="L8865">
            <v>8907366</v>
          </cell>
        </row>
        <row r="8866">
          <cell r="L8866">
            <v>0</v>
          </cell>
        </row>
        <row r="8867">
          <cell r="L8867">
            <v>8098222</v>
          </cell>
        </row>
        <row r="8868">
          <cell r="L8868">
            <v>0</v>
          </cell>
        </row>
        <row r="8869">
          <cell r="L8869">
            <v>110369664</v>
          </cell>
        </row>
        <row r="8870">
          <cell r="L8870">
            <v>0</v>
          </cell>
        </row>
        <row r="8871">
          <cell r="L8871">
            <v>2252442</v>
          </cell>
        </row>
        <row r="8872">
          <cell r="L8872">
            <v>0</v>
          </cell>
        </row>
        <row r="8873">
          <cell r="L8873">
            <v>5239216</v>
          </cell>
        </row>
        <row r="8874">
          <cell r="L8874">
            <v>0</v>
          </cell>
        </row>
        <row r="8875">
          <cell r="L8875">
            <v>106923</v>
          </cell>
        </row>
        <row r="8876">
          <cell r="L8876">
            <v>0</v>
          </cell>
        </row>
        <row r="8877">
          <cell r="L8877">
            <v>2000000</v>
          </cell>
        </row>
        <row r="8878">
          <cell r="L8878">
            <v>0</v>
          </cell>
        </row>
        <row r="8879">
          <cell r="L8879">
            <v>2000000</v>
          </cell>
        </row>
        <row r="8880">
          <cell r="L8880">
            <v>0</v>
          </cell>
        </row>
        <row r="8881">
          <cell r="L8881">
            <v>2000000</v>
          </cell>
        </row>
        <row r="8882">
          <cell r="L8882">
            <v>0</v>
          </cell>
        </row>
        <row r="8883">
          <cell r="L8883">
            <v>2000000</v>
          </cell>
        </row>
        <row r="8884">
          <cell r="L8884">
            <v>0</v>
          </cell>
        </row>
        <row r="8885">
          <cell r="L8885">
            <v>1000000</v>
          </cell>
        </row>
        <row r="8886">
          <cell r="L8886">
            <v>0</v>
          </cell>
        </row>
        <row r="8887">
          <cell r="L8887">
            <v>1000000</v>
          </cell>
        </row>
        <row r="8888">
          <cell r="L8888">
            <v>0</v>
          </cell>
        </row>
        <row r="8889">
          <cell r="L8889">
            <v>112622106</v>
          </cell>
        </row>
        <row r="8890">
          <cell r="L8890">
            <v>0</v>
          </cell>
        </row>
        <row r="8891">
          <cell r="L8891">
            <v>84090352</v>
          </cell>
        </row>
        <row r="8892">
          <cell r="L8892">
            <v>0</v>
          </cell>
        </row>
        <row r="8893">
          <cell r="L8893">
            <v>91575864</v>
          </cell>
        </row>
        <row r="8894">
          <cell r="L8894">
            <v>0</v>
          </cell>
        </row>
        <row r="8895">
          <cell r="L8895">
            <v>25000000</v>
          </cell>
        </row>
        <row r="8896">
          <cell r="L8896">
            <v>0</v>
          </cell>
        </row>
        <row r="8897">
          <cell r="L8897">
            <v>2567094</v>
          </cell>
        </row>
        <row r="8898">
          <cell r="L8898">
            <v>0</v>
          </cell>
        </row>
        <row r="8899">
          <cell r="L8899">
            <v>5437373</v>
          </cell>
        </row>
        <row r="8900">
          <cell r="L8900">
            <v>0</v>
          </cell>
        </row>
        <row r="8901">
          <cell r="L8901">
            <v>6232653</v>
          </cell>
        </row>
        <row r="8902">
          <cell r="L8902">
            <v>0</v>
          </cell>
        </row>
        <row r="8903">
          <cell r="L8903">
            <v>1335568</v>
          </cell>
        </row>
        <row r="8904">
          <cell r="L8904">
            <v>0</v>
          </cell>
        </row>
        <row r="8905">
          <cell r="L8905">
            <v>890379</v>
          </cell>
        </row>
        <row r="8906">
          <cell r="L8906">
            <v>0</v>
          </cell>
        </row>
        <row r="8907">
          <cell r="L8907">
            <v>736250</v>
          </cell>
        </row>
        <row r="8908">
          <cell r="L8908">
            <v>0</v>
          </cell>
        </row>
        <row r="8909">
          <cell r="L8909">
            <v>5765766</v>
          </cell>
        </row>
        <row r="8910">
          <cell r="L8910">
            <v>0</v>
          </cell>
        </row>
        <row r="8911">
          <cell r="L8911">
            <v>3103200</v>
          </cell>
        </row>
        <row r="8912">
          <cell r="L8912">
            <v>0</v>
          </cell>
        </row>
        <row r="8913">
          <cell r="L8913">
            <v>581850</v>
          </cell>
        </row>
        <row r="8914">
          <cell r="L8914">
            <v>0</v>
          </cell>
        </row>
        <row r="8915">
          <cell r="L8915">
            <v>258600</v>
          </cell>
        </row>
        <row r="8916">
          <cell r="L8916">
            <v>0</v>
          </cell>
        </row>
        <row r="8917">
          <cell r="L8917">
            <v>4327827</v>
          </cell>
        </row>
        <row r="8918">
          <cell r="L8918">
            <v>0</v>
          </cell>
        </row>
        <row r="8919">
          <cell r="L8919">
            <v>3777400</v>
          </cell>
        </row>
        <row r="8920">
          <cell r="L8920">
            <v>0</v>
          </cell>
        </row>
        <row r="8921">
          <cell r="L8921">
            <v>7031216</v>
          </cell>
        </row>
        <row r="8922">
          <cell r="L8922">
            <v>0</v>
          </cell>
        </row>
        <row r="8923">
          <cell r="L8923">
            <v>763734</v>
          </cell>
        </row>
        <row r="8924">
          <cell r="L8924">
            <v>0</v>
          </cell>
        </row>
        <row r="8925">
          <cell r="L8925">
            <v>666600</v>
          </cell>
        </row>
        <row r="8926">
          <cell r="L8926">
            <v>0</v>
          </cell>
        </row>
        <row r="8927">
          <cell r="L8927">
            <v>1240803</v>
          </cell>
        </row>
        <row r="8928">
          <cell r="L8928">
            <v>0</v>
          </cell>
        </row>
        <row r="8929">
          <cell r="L8929">
            <v>254578</v>
          </cell>
        </row>
        <row r="8930">
          <cell r="L8930">
            <v>0</v>
          </cell>
        </row>
        <row r="8931">
          <cell r="L8931">
            <v>222200</v>
          </cell>
        </row>
        <row r="8932">
          <cell r="L8932">
            <v>0</v>
          </cell>
        </row>
        <row r="8933">
          <cell r="L8933">
            <v>413601</v>
          </cell>
        </row>
        <row r="8934">
          <cell r="L8934">
            <v>0</v>
          </cell>
        </row>
        <row r="8935">
          <cell r="L8935">
            <v>1000000</v>
          </cell>
        </row>
        <row r="8936">
          <cell r="L8936">
            <v>0</v>
          </cell>
        </row>
        <row r="8937">
          <cell r="L8937">
            <v>1000000</v>
          </cell>
        </row>
        <row r="8938">
          <cell r="L8938">
            <v>0</v>
          </cell>
        </row>
        <row r="8939">
          <cell r="L8939">
            <v>84716900</v>
          </cell>
        </row>
        <row r="8940">
          <cell r="L8940">
            <v>0</v>
          </cell>
        </row>
        <row r="8941">
          <cell r="L8941">
            <v>144000</v>
          </cell>
        </row>
        <row r="8942">
          <cell r="L8942">
            <v>0</v>
          </cell>
        </row>
        <row r="8943">
          <cell r="L8943">
            <v>768000</v>
          </cell>
        </row>
        <row r="8944">
          <cell r="L8944">
            <v>0</v>
          </cell>
        </row>
        <row r="8945">
          <cell r="L8945">
            <v>3539964</v>
          </cell>
        </row>
        <row r="8946">
          <cell r="L8946">
            <v>0</v>
          </cell>
        </row>
        <row r="8947">
          <cell r="L8947">
            <v>40000</v>
          </cell>
        </row>
        <row r="8948">
          <cell r="L8948">
            <v>0</v>
          </cell>
        </row>
        <row r="8949">
          <cell r="L8949">
            <v>21360</v>
          </cell>
        </row>
        <row r="8950">
          <cell r="L8950">
            <v>0</v>
          </cell>
        </row>
        <row r="8951">
          <cell r="L8951">
            <v>150000</v>
          </cell>
        </row>
        <row r="8952">
          <cell r="L8952">
            <v>0</v>
          </cell>
        </row>
        <row r="8953">
          <cell r="L8953">
            <v>10000</v>
          </cell>
        </row>
        <row r="8954">
          <cell r="L8954">
            <v>0</v>
          </cell>
        </row>
        <row r="8955">
          <cell r="L8955">
            <v>10000</v>
          </cell>
        </row>
        <row r="8956">
          <cell r="L8956">
            <v>0</v>
          </cell>
        </row>
        <row r="8957">
          <cell r="L8957">
            <v>76111</v>
          </cell>
        </row>
        <row r="8958">
          <cell r="L8958">
            <v>0</v>
          </cell>
        </row>
        <row r="8959">
          <cell r="L8959">
            <v>570000</v>
          </cell>
        </row>
        <row r="8960">
          <cell r="L8960">
            <v>0</v>
          </cell>
        </row>
        <row r="8961">
          <cell r="L8961">
            <v>5572363</v>
          </cell>
        </row>
        <row r="8962">
          <cell r="L8962">
            <v>0</v>
          </cell>
        </row>
        <row r="8963">
          <cell r="L8963">
            <v>400000</v>
          </cell>
        </row>
        <row r="8964">
          <cell r="L8964">
            <v>0</v>
          </cell>
        </row>
        <row r="8965">
          <cell r="L8965">
            <v>13729000</v>
          </cell>
        </row>
        <row r="8966">
          <cell r="L8966">
            <v>0</v>
          </cell>
        </row>
        <row r="8967">
          <cell r="L8967">
            <v>1460000</v>
          </cell>
        </row>
        <row r="8968">
          <cell r="L8968">
            <v>0</v>
          </cell>
        </row>
        <row r="8969">
          <cell r="L8969">
            <v>5985000</v>
          </cell>
        </row>
        <row r="8970">
          <cell r="L8970">
            <v>0</v>
          </cell>
        </row>
        <row r="8971">
          <cell r="L8971">
            <v>84090352</v>
          </cell>
        </row>
        <row r="8972">
          <cell r="L8972">
            <v>0</v>
          </cell>
        </row>
        <row r="8973">
          <cell r="L8973">
            <v>4666200</v>
          </cell>
        </row>
        <row r="8974">
          <cell r="L8974">
            <v>0</v>
          </cell>
        </row>
        <row r="8975">
          <cell r="L8975">
            <v>198817746</v>
          </cell>
        </row>
        <row r="8976">
          <cell r="L8976">
            <v>0</v>
          </cell>
        </row>
        <row r="8977">
          <cell r="L8977">
            <v>2450000</v>
          </cell>
        </row>
        <row r="8978">
          <cell r="L8978">
            <v>0</v>
          </cell>
        </row>
        <row r="8979">
          <cell r="L8979">
            <v>24878725</v>
          </cell>
        </row>
        <row r="8980">
          <cell r="L8980">
            <v>0</v>
          </cell>
        </row>
        <row r="8981">
          <cell r="L8981">
            <v>770075</v>
          </cell>
        </row>
        <row r="8982">
          <cell r="L8982">
            <v>0</v>
          </cell>
        </row>
        <row r="8983">
          <cell r="L8983">
            <v>6838355</v>
          </cell>
        </row>
        <row r="8984">
          <cell r="L8984">
            <v>0</v>
          </cell>
        </row>
        <row r="8985">
          <cell r="L8985">
            <v>56392280</v>
          </cell>
        </row>
        <row r="8986">
          <cell r="L8986">
            <v>0</v>
          </cell>
        </row>
        <row r="8987">
          <cell r="L8987">
            <v>10000</v>
          </cell>
        </row>
        <row r="8988">
          <cell r="L8988">
            <v>0</v>
          </cell>
        </row>
        <row r="8989">
          <cell r="L8989">
            <v>10938155</v>
          </cell>
        </row>
        <row r="8990">
          <cell r="L8990">
            <v>0</v>
          </cell>
        </row>
        <row r="8991">
          <cell r="L8991">
            <v>116575864</v>
          </cell>
        </row>
        <row r="8992">
          <cell r="L8992">
            <v>0</v>
          </cell>
        </row>
        <row r="8993">
          <cell r="L8993">
            <v>8685620</v>
          </cell>
        </row>
        <row r="8994">
          <cell r="L8994">
            <v>0</v>
          </cell>
        </row>
        <row r="8995">
          <cell r="L8995">
            <v>6765766</v>
          </cell>
        </row>
        <row r="8996">
          <cell r="L8996">
            <v>0</v>
          </cell>
        </row>
        <row r="8997">
          <cell r="L8997">
            <v>79116061</v>
          </cell>
        </row>
        <row r="8998">
          <cell r="L8998">
            <v>0</v>
          </cell>
        </row>
        <row r="8999">
          <cell r="L8999">
            <v>1</v>
          </cell>
        </row>
        <row r="9000">
          <cell r="L9000">
            <v>0</v>
          </cell>
        </row>
        <row r="9001">
          <cell r="L9001">
            <v>960004</v>
          </cell>
        </row>
        <row r="9002">
          <cell r="L9002">
            <v>0</v>
          </cell>
        </row>
        <row r="9003">
          <cell r="L9003">
            <v>4446500</v>
          </cell>
        </row>
        <row r="9004">
          <cell r="L9004">
            <v>0</v>
          </cell>
        </row>
        <row r="9005">
          <cell r="L9005">
            <v>1063856</v>
          </cell>
        </row>
        <row r="9006">
          <cell r="L9006">
            <v>0</v>
          </cell>
        </row>
        <row r="9007">
          <cell r="L9007">
            <v>20394875</v>
          </cell>
        </row>
        <row r="9008">
          <cell r="L9008">
            <v>0</v>
          </cell>
        </row>
        <row r="9009">
          <cell r="L9009">
            <v>36788062</v>
          </cell>
        </row>
        <row r="9010">
          <cell r="L9010">
            <v>0</v>
          </cell>
        </row>
        <row r="9011">
          <cell r="L9011">
            <v>250000</v>
          </cell>
        </row>
        <row r="9012">
          <cell r="L9012">
            <v>0</v>
          </cell>
        </row>
        <row r="9013">
          <cell r="L9013">
            <v>615238</v>
          </cell>
        </row>
        <row r="9014">
          <cell r="L9014">
            <v>0</v>
          </cell>
        </row>
        <row r="9015">
          <cell r="L9015">
            <v>1565000</v>
          </cell>
        </row>
        <row r="9016">
          <cell r="L9016">
            <v>0</v>
          </cell>
        </row>
        <row r="9017">
          <cell r="L9017">
            <v>7229800</v>
          </cell>
        </row>
        <row r="9018">
          <cell r="L9018">
            <v>0</v>
          </cell>
        </row>
        <row r="9019">
          <cell r="L9019">
            <v>20189650</v>
          </cell>
        </row>
        <row r="9020">
          <cell r="L9020">
            <v>0</v>
          </cell>
        </row>
        <row r="9021">
          <cell r="L9021">
            <v>8305273</v>
          </cell>
        </row>
        <row r="9022">
          <cell r="L9022">
            <v>0</v>
          </cell>
        </row>
        <row r="9023">
          <cell r="L9023">
            <v>8498451</v>
          </cell>
        </row>
        <row r="9024">
          <cell r="L9024">
            <v>0</v>
          </cell>
        </row>
        <row r="9025">
          <cell r="L9025">
            <v>8963151</v>
          </cell>
        </row>
        <row r="9026">
          <cell r="L9026">
            <v>0</v>
          </cell>
        </row>
        <row r="9027">
          <cell r="L9027">
            <v>16717746</v>
          </cell>
        </row>
        <row r="9028">
          <cell r="L9028">
            <v>0</v>
          </cell>
        </row>
        <row r="9029">
          <cell r="L9029">
            <v>3791042</v>
          </cell>
        </row>
        <row r="9030">
          <cell r="L9030">
            <v>0</v>
          </cell>
        </row>
        <row r="9031">
          <cell r="L9031">
            <v>33532773</v>
          </cell>
        </row>
        <row r="9032">
          <cell r="L9032">
            <v>0</v>
          </cell>
        </row>
        <row r="9033">
          <cell r="L9033">
            <v>343100241</v>
          </cell>
        </row>
        <row r="9034">
          <cell r="L9034">
            <v>0</v>
          </cell>
        </row>
        <row r="9035">
          <cell r="L9035">
            <v>243500200</v>
          </cell>
        </row>
        <row r="9036">
          <cell r="L9036">
            <v>0</v>
          </cell>
        </row>
        <row r="9037">
          <cell r="L9037">
            <v>5800000</v>
          </cell>
        </row>
        <row r="9038">
          <cell r="L9038">
            <v>0</v>
          </cell>
        </row>
        <row r="9039">
          <cell r="L9039">
            <v>80415700</v>
          </cell>
        </row>
        <row r="9040">
          <cell r="L9040">
            <v>0</v>
          </cell>
        </row>
        <row r="9041">
          <cell r="L9041">
            <v>402612466</v>
          </cell>
        </row>
        <row r="9042">
          <cell r="L9042">
            <v>0</v>
          </cell>
        </row>
        <row r="9043">
          <cell r="L9043">
            <v>277550000</v>
          </cell>
        </row>
        <row r="9044">
          <cell r="L9044">
            <v>0</v>
          </cell>
        </row>
        <row r="9045">
          <cell r="L9045">
            <v>7800000</v>
          </cell>
        </row>
        <row r="9046">
          <cell r="L9046">
            <v>0</v>
          </cell>
        </row>
        <row r="9047">
          <cell r="L9047">
            <v>90762000</v>
          </cell>
        </row>
        <row r="9048">
          <cell r="L9048">
            <v>0</v>
          </cell>
        </row>
        <row r="9049">
          <cell r="L9049">
            <v>471057000</v>
          </cell>
        </row>
        <row r="9050">
          <cell r="L9050">
            <v>0</v>
          </cell>
        </row>
        <row r="9051">
          <cell r="L9051">
            <v>408000</v>
          </cell>
        </row>
        <row r="9052">
          <cell r="L9052">
            <v>0</v>
          </cell>
        </row>
        <row r="9053">
          <cell r="L9053">
            <v>40800</v>
          </cell>
        </row>
        <row r="9054">
          <cell r="L9054">
            <v>0</v>
          </cell>
        </row>
        <row r="9055">
          <cell r="L9055">
            <v>27475000</v>
          </cell>
        </row>
        <row r="9056">
          <cell r="L9056">
            <v>0</v>
          </cell>
        </row>
        <row r="9057">
          <cell r="L9057">
            <v>80000000</v>
          </cell>
        </row>
        <row r="9058">
          <cell r="L9058">
            <v>0</v>
          </cell>
        </row>
        <row r="9059">
          <cell r="L9059">
            <v>2600000</v>
          </cell>
        </row>
        <row r="9060">
          <cell r="L9060">
            <v>0</v>
          </cell>
        </row>
        <row r="9061">
          <cell r="L9061">
            <v>300000000</v>
          </cell>
        </row>
        <row r="9062">
          <cell r="L9062">
            <v>0</v>
          </cell>
        </row>
        <row r="9063">
          <cell r="L9063">
            <v>10000</v>
          </cell>
        </row>
        <row r="9064">
          <cell r="L9064">
            <v>0</v>
          </cell>
        </row>
        <row r="9065">
          <cell r="L9065">
            <v>1000</v>
          </cell>
        </row>
        <row r="9066">
          <cell r="L9066">
            <v>0</v>
          </cell>
        </row>
        <row r="9067">
          <cell r="L9067">
            <v>43156000</v>
          </cell>
        </row>
        <row r="9068">
          <cell r="L9068">
            <v>0</v>
          </cell>
        </row>
        <row r="9069">
          <cell r="L9069">
            <v>497651224</v>
          </cell>
        </row>
        <row r="9070">
          <cell r="L9070">
            <v>0</v>
          </cell>
        </row>
        <row r="9071">
          <cell r="L9071">
            <v>17224900</v>
          </cell>
        </row>
        <row r="9072">
          <cell r="L9072">
            <v>0</v>
          </cell>
        </row>
        <row r="9073">
          <cell r="L9073">
            <v>15659000</v>
          </cell>
        </row>
        <row r="9074">
          <cell r="L9074">
            <v>0</v>
          </cell>
        </row>
        <row r="9075">
          <cell r="L9075">
            <v>15658321</v>
          </cell>
        </row>
        <row r="9076">
          <cell r="L9076">
            <v>0</v>
          </cell>
        </row>
        <row r="9077">
          <cell r="L9077">
            <v>1565900</v>
          </cell>
        </row>
        <row r="9078">
          <cell r="L9078">
            <v>0</v>
          </cell>
        </row>
        <row r="9079">
          <cell r="L9079">
            <v>115286364</v>
          </cell>
        </row>
        <row r="9080">
          <cell r="L9080">
            <v>0</v>
          </cell>
        </row>
        <row r="9081">
          <cell r="L9081">
            <v>11528636</v>
          </cell>
        </row>
        <row r="9082">
          <cell r="L9082">
            <v>0</v>
          </cell>
        </row>
        <row r="9083">
          <cell r="L9083">
            <v>17224900</v>
          </cell>
        </row>
        <row r="9084">
          <cell r="L9084">
            <v>0</v>
          </cell>
        </row>
        <row r="9085">
          <cell r="L9085">
            <v>15659000</v>
          </cell>
        </row>
        <row r="9086">
          <cell r="L9086">
            <v>0</v>
          </cell>
        </row>
        <row r="9087">
          <cell r="L9087">
            <v>14025000</v>
          </cell>
        </row>
        <row r="9088">
          <cell r="L9088">
            <v>0</v>
          </cell>
        </row>
        <row r="9089">
          <cell r="L9089">
            <v>1565900</v>
          </cell>
        </row>
        <row r="9090">
          <cell r="L9090">
            <v>0</v>
          </cell>
        </row>
        <row r="9091">
          <cell r="L9091">
            <v>10857733</v>
          </cell>
        </row>
        <row r="9092">
          <cell r="L9092">
            <v>0</v>
          </cell>
        </row>
        <row r="9093">
          <cell r="L9093">
            <v>1423569</v>
          </cell>
        </row>
        <row r="9094">
          <cell r="L9094">
            <v>0</v>
          </cell>
        </row>
        <row r="9095">
          <cell r="L9095">
            <v>500000</v>
          </cell>
        </row>
        <row r="9096">
          <cell r="L9096">
            <v>0</v>
          </cell>
        </row>
        <row r="9097">
          <cell r="L9097">
            <v>150000000</v>
          </cell>
        </row>
        <row r="9098">
          <cell r="L9098">
            <v>0</v>
          </cell>
        </row>
        <row r="9099">
          <cell r="L9099">
            <v>100000000</v>
          </cell>
        </row>
        <row r="9100">
          <cell r="L9100">
            <v>0</v>
          </cell>
        </row>
        <row r="9101">
          <cell r="L9101">
            <v>10000</v>
          </cell>
        </row>
        <row r="9102">
          <cell r="L9102">
            <v>0</v>
          </cell>
        </row>
        <row r="9103">
          <cell r="L9103">
            <v>1000</v>
          </cell>
        </row>
        <row r="9104">
          <cell r="L9104">
            <v>0</v>
          </cell>
        </row>
        <row r="9105">
          <cell r="L9105">
            <v>1418182</v>
          </cell>
        </row>
        <row r="9106">
          <cell r="L9106">
            <v>0</v>
          </cell>
        </row>
        <row r="9107">
          <cell r="L9107">
            <v>141818</v>
          </cell>
        </row>
        <row r="9108">
          <cell r="L9108">
            <v>0</v>
          </cell>
        </row>
        <row r="9109">
          <cell r="L9109">
            <v>600000</v>
          </cell>
        </row>
        <row r="9110">
          <cell r="L9110">
            <v>0</v>
          </cell>
        </row>
        <row r="9111">
          <cell r="L9111">
            <v>1000000</v>
          </cell>
        </row>
        <row r="9112">
          <cell r="L9112">
            <v>0</v>
          </cell>
        </row>
        <row r="9113">
          <cell r="L9113">
            <v>991250</v>
          </cell>
        </row>
        <row r="9114">
          <cell r="L9114">
            <v>0</v>
          </cell>
        </row>
        <row r="9115">
          <cell r="L9115">
            <v>300000</v>
          </cell>
        </row>
        <row r="9116">
          <cell r="L9116">
            <v>0</v>
          </cell>
        </row>
        <row r="9117">
          <cell r="L9117">
            <v>473000</v>
          </cell>
        </row>
        <row r="9118">
          <cell r="L9118">
            <v>0</v>
          </cell>
        </row>
        <row r="9119">
          <cell r="L9119">
            <v>47300</v>
          </cell>
        </row>
        <row r="9120">
          <cell r="L9120">
            <v>0</v>
          </cell>
        </row>
        <row r="9121">
          <cell r="L9121">
            <v>924500</v>
          </cell>
        </row>
        <row r="9122">
          <cell r="L9122">
            <v>0</v>
          </cell>
        </row>
        <row r="9123">
          <cell r="L9123">
            <v>92450</v>
          </cell>
        </row>
        <row r="9124">
          <cell r="L9124">
            <v>0</v>
          </cell>
        </row>
        <row r="9125">
          <cell r="L9125">
            <v>40000</v>
          </cell>
        </row>
        <row r="9126">
          <cell r="L9126">
            <v>0</v>
          </cell>
        </row>
        <row r="9127">
          <cell r="L9127">
            <v>50000</v>
          </cell>
        </row>
        <row r="9128">
          <cell r="L9128">
            <v>0</v>
          </cell>
        </row>
        <row r="9129">
          <cell r="L9129">
            <v>280000</v>
          </cell>
        </row>
        <row r="9130">
          <cell r="L9130">
            <v>0</v>
          </cell>
        </row>
        <row r="9131">
          <cell r="L9131">
            <v>84000</v>
          </cell>
        </row>
        <row r="9132">
          <cell r="L9132">
            <v>0</v>
          </cell>
        </row>
        <row r="9133">
          <cell r="L9133">
            <v>29000000</v>
          </cell>
        </row>
        <row r="9134">
          <cell r="L9134">
            <v>0</v>
          </cell>
        </row>
        <row r="9135">
          <cell r="L9135">
            <v>1075000</v>
          </cell>
        </row>
        <row r="9136">
          <cell r="L9136">
            <v>0</v>
          </cell>
        </row>
        <row r="9137">
          <cell r="L9137">
            <v>40000</v>
          </cell>
        </row>
        <row r="9138">
          <cell r="L9138">
            <v>0</v>
          </cell>
        </row>
        <row r="9139">
          <cell r="L9139">
            <v>80000</v>
          </cell>
        </row>
        <row r="9140">
          <cell r="L9140">
            <v>0</v>
          </cell>
        </row>
        <row r="9141">
          <cell r="L9141">
            <v>40000</v>
          </cell>
        </row>
        <row r="9142">
          <cell r="L9142">
            <v>0</v>
          </cell>
        </row>
        <row r="9143">
          <cell r="L9143">
            <v>107500</v>
          </cell>
        </row>
        <row r="9144">
          <cell r="L9144">
            <v>0</v>
          </cell>
        </row>
        <row r="9145">
          <cell r="L9145">
            <v>868618670</v>
          </cell>
        </row>
        <row r="9146">
          <cell r="L9146">
            <v>0</v>
          </cell>
        </row>
        <row r="9147">
          <cell r="L9147">
            <v>70320000</v>
          </cell>
        </row>
        <row r="9148">
          <cell r="L9148">
            <v>0</v>
          </cell>
        </row>
        <row r="9149">
          <cell r="L9149">
            <v>13723050</v>
          </cell>
        </row>
        <row r="9150">
          <cell r="L9150">
            <v>0</v>
          </cell>
        </row>
        <row r="9151">
          <cell r="L9151">
            <v>5000000</v>
          </cell>
        </row>
        <row r="9152">
          <cell r="L9152">
            <v>0</v>
          </cell>
        </row>
        <row r="9153">
          <cell r="L9153">
            <v>10000</v>
          </cell>
        </row>
        <row r="9154">
          <cell r="L9154">
            <v>0</v>
          </cell>
        </row>
        <row r="9155">
          <cell r="L9155">
            <v>1000</v>
          </cell>
        </row>
        <row r="9156">
          <cell r="L9156">
            <v>0</v>
          </cell>
        </row>
        <row r="9157">
          <cell r="L9157">
            <v>12475500</v>
          </cell>
        </row>
        <row r="9158">
          <cell r="L9158">
            <v>0</v>
          </cell>
        </row>
        <row r="9159">
          <cell r="L9159">
            <v>1247550</v>
          </cell>
        </row>
        <row r="9160">
          <cell r="L9160">
            <v>0</v>
          </cell>
        </row>
        <row r="9161">
          <cell r="L9161">
            <v>400000</v>
          </cell>
        </row>
        <row r="9162">
          <cell r="L9162">
            <v>0</v>
          </cell>
        </row>
        <row r="9163">
          <cell r="L9163">
            <v>40000</v>
          </cell>
        </row>
        <row r="9164">
          <cell r="L9164">
            <v>0</v>
          </cell>
        </row>
        <row r="9165">
          <cell r="L9165">
            <v>120000</v>
          </cell>
        </row>
        <row r="9166">
          <cell r="L9166">
            <v>0</v>
          </cell>
        </row>
        <row r="9167">
          <cell r="L9167">
            <v>263496394</v>
          </cell>
        </row>
        <row r="9168">
          <cell r="L9168">
            <v>0</v>
          </cell>
        </row>
        <row r="9169">
          <cell r="L9169">
            <v>272000</v>
          </cell>
        </row>
        <row r="9170">
          <cell r="L9170">
            <v>0</v>
          </cell>
        </row>
        <row r="9171">
          <cell r="L9171">
            <v>27200</v>
          </cell>
        </row>
        <row r="9172">
          <cell r="L9172">
            <v>0</v>
          </cell>
        </row>
        <row r="9173">
          <cell r="L9173">
            <v>39859440</v>
          </cell>
        </row>
        <row r="9174">
          <cell r="L9174">
            <v>0</v>
          </cell>
        </row>
        <row r="9175">
          <cell r="L9175">
            <v>3985944</v>
          </cell>
        </row>
        <row r="9176">
          <cell r="L9176">
            <v>0</v>
          </cell>
        </row>
        <row r="9177">
          <cell r="L9177">
            <v>7750000</v>
          </cell>
        </row>
        <row r="9178">
          <cell r="L9178">
            <v>0</v>
          </cell>
        </row>
        <row r="9179">
          <cell r="L9179">
            <v>22500000</v>
          </cell>
        </row>
        <row r="9180">
          <cell r="L9180">
            <v>0</v>
          </cell>
        </row>
        <row r="9181">
          <cell r="L9181">
            <v>3617097</v>
          </cell>
        </row>
        <row r="9182">
          <cell r="L9182">
            <v>0</v>
          </cell>
        </row>
        <row r="9183">
          <cell r="L9183">
            <v>314000</v>
          </cell>
        </row>
        <row r="9184">
          <cell r="L9184">
            <v>0</v>
          </cell>
        </row>
        <row r="9185">
          <cell r="L9185">
            <v>300000</v>
          </cell>
        </row>
        <row r="9186">
          <cell r="L9186">
            <v>0</v>
          </cell>
        </row>
        <row r="9187">
          <cell r="L9187">
            <v>1260000</v>
          </cell>
        </row>
        <row r="9188">
          <cell r="L9188">
            <v>0</v>
          </cell>
        </row>
        <row r="9189">
          <cell r="L9189">
            <v>70320000</v>
          </cell>
        </row>
        <row r="9190">
          <cell r="L9190">
            <v>0</v>
          </cell>
        </row>
        <row r="9191">
          <cell r="L9191">
            <v>1000000</v>
          </cell>
        </row>
        <row r="9192">
          <cell r="L9192">
            <v>0</v>
          </cell>
        </row>
        <row r="9193">
          <cell r="L9193">
            <v>977890000</v>
          </cell>
        </row>
        <row r="9194">
          <cell r="L9194">
            <v>0</v>
          </cell>
        </row>
        <row r="9195">
          <cell r="L9195">
            <v>977892685</v>
          </cell>
        </row>
        <row r="9196">
          <cell r="L9196">
            <v>0</v>
          </cell>
        </row>
        <row r="9197">
          <cell r="L9197">
            <v>195579</v>
          </cell>
        </row>
        <row r="9198">
          <cell r="L9198">
            <v>0</v>
          </cell>
        </row>
        <row r="9199">
          <cell r="L9199">
            <v>19558</v>
          </cell>
        </row>
        <row r="9200">
          <cell r="L9200">
            <v>0</v>
          </cell>
        </row>
        <row r="9201">
          <cell r="L9201">
            <v>43845384</v>
          </cell>
        </row>
        <row r="9202">
          <cell r="L9202">
            <v>0</v>
          </cell>
        </row>
        <row r="9203">
          <cell r="L9203">
            <v>1481806</v>
          </cell>
        </row>
        <row r="9204">
          <cell r="L9204">
            <v>0</v>
          </cell>
        </row>
        <row r="9205">
          <cell r="L9205">
            <v>10000</v>
          </cell>
        </row>
        <row r="9206">
          <cell r="L9206">
            <v>0</v>
          </cell>
        </row>
        <row r="9207">
          <cell r="L9207">
            <v>1000</v>
          </cell>
        </row>
        <row r="9208">
          <cell r="L9208">
            <v>0</v>
          </cell>
        </row>
        <row r="9209">
          <cell r="L9209">
            <v>704583620</v>
          </cell>
        </row>
        <row r="9210">
          <cell r="L9210">
            <v>0</v>
          </cell>
        </row>
        <row r="9211">
          <cell r="L9211">
            <v>70458362</v>
          </cell>
        </row>
        <row r="9212">
          <cell r="L9212">
            <v>0</v>
          </cell>
        </row>
        <row r="9213">
          <cell r="L9213">
            <v>78700000</v>
          </cell>
        </row>
        <row r="9214">
          <cell r="L9214">
            <v>0</v>
          </cell>
        </row>
        <row r="9215">
          <cell r="L9215">
            <v>7870000</v>
          </cell>
        </row>
        <row r="9216">
          <cell r="L9216">
            <v>0</v>
          </cell>
        </row>
        <row r="9217">
          <cell r="L9217">
            <v>336000</v>
          </cell>
        </row>
        <row r="9218">
          <cell r="L9218">
            <v>0</v>
          </cell>
        </row>
        <row r="9219">
          <cell r="L9219">
            <v>1000000</v>
          </cell>
        </row>
        <row r="9220">
          <cell r="L9220">
            <v>0</v>
          </cell>
        </row>
        <row r="9221">
          <cell r="L9221">
            <v>7808125</v>
          </cell>
        </row>
        <row r="9222">
          <cell r="L9222">
            <v>0</v>
          </cell>
        </row>
        <row r="9223">
          <cell r="L9223">
            <v>38832857</v>
          </cell>
        </row>
        <row r="9224">
          <cell r="L9224">
            <v>0</v>
          </cell>
        </row>
        <row r="9225">
          <cell r="L9225">
            <v>10000</v>
          </cell>
        </row>
        <row r="9226">
          <cell r="L9226">
            <v>0</v>
          </cell>
        </row>
        <row r="9227">
          <cell r="L9227">
            <v>1000</v>
          </cell>
        </row>
        <row r="9228">
          <cell r="L9228">
            <v>0</v>
          </cell>
        </row>
        <row r="9229">
          <cell r="L9229">
            <v>46229000</v>
          </cell>
        </row>
        <row r="9230">
          <cell r="L9230">
            <v>0</v>
          </cell>
        </row>
        <row r="9231">
          <cell r="L9231">
            <v>41108346</v>
          </cell>
        </row>
        <row r="9232">
          <cell r="L9232">
            <v>0</v>
          </cell>
        </row>
        <row r="9233">
          <cell r="L9233">
            <v>4622900</v>
          </cell>
        </row>
        <row r="9234">
          <cell r="L9234">
            <v>0</v>
          </cell>
        </row>
        <row r="9235">
          <cell r="L9235">
            <v>300000</v>
          </cell>
        </row>
        <row r="9236">
          <cell r="L9236">
            <v>0</v>
          </cell>
        </row>
        <row r="9237">
          <cell r="L9237">
            <v>200000000</v>
          </cell>
        </row>
        <row r="9238">
          <cell r="L9238">
            <v>0</v>
          </cell>
        </row>
        <row r="9239">
          <cell r="L9239">
            <v>10000</v>
          </cell>
        </row>
        <row r="9240">
          <cell r="L9240">
            <v>0</v>
          </cell>
        </row>
        <row r="9241">
          <cell r="L9241">
            <v>1000</v>
          </cell>
        </row>
        <row r="9242">
          <cell r="L9242">
            <v>0</v>
          </cell>
        </row>
        <row r="9243">
          <cell r="L9243">
            <v>1151467</v>
          </cell>
        </row>
        <row r="9244">
          <cell r="L9244">
            <v>0</v>
          </cell>
        </row>
        <row r="9245">
          <cell r="L9245">
            <v>115147</v>
          </cell>
        </row>
        <row r="9246">
          <cell r="L9246">
            <v>0</v>
          </cell>
        </row>
        <row r="9247">
          <cell r="L9247">
            <v>3320300</v>
          </cell>
        </row>
        <row r="9248">
          <cell r="L9248">
            <v>0</v>
          </cell>
        </row>
        <row r="9249">
          <cell r="L9249">
            <v>332030</v>
          </cell>
        </row>
        <row r="9250">
          <cell r="L9250">
            <v>0</v>
          </cell>
        </row>
        <row r="9251">
          <cell r="L9251">
            <v>4200000</v>
          </cell>
        </row>
        <row r="9252">
          <cell r="L9252">
            <v>0</v>
          </cell>
        </row>
        <row r="9253">
          <cell r="L9253">
            <v>100000000</v>
          </cell>
        </row>
        <row r="9254">
          <cell r="L9254">
            <v>0</v>
          </cell>
        </row>
        <row r="9255">
          <cell r="L9255">
            <v>30000000</v>
          </cell>
        </row>
        <row r="9256">
          <cell r="L9256">
            <v>0</v>
          </cell>
        </row>
        <row r="9257">
          <cell r="L9257">
            <v>10000</v>
          </cell>
        </row>
        <row r="9258">
          <cell r="L9258">
            <v>0</v>
          </cell>
        </row>
        <row r="9259">
          <cell r="L9259">
            <v>1000</v>
          </cell>
        </row>
        <row r="9260">
          <cell r="L9260">
            <v>0</v>
          </cell>
        </row>
        <row r="9261">
          <cell r="L9261">
            <v>750000</v>
          </cell>
        </row>
        <row r="9262">
          <cell r="L9262">
            <v>0</v>
          </cell>
        </row>
        <row r="9263">
          <cell r="L9263">
            <v>280000</v>
          </cell>
        </row>
        <row r="9264">
          <cell r="L9264">
            <v>0</v>
          </cell>
        </row>
        <row r="9265">
          <cell r="L9265">
            <v>6173623</v>
          </cell>
        </row>
        <row r="9266">
          <cell r="L9266">
            <v>0</v>
          </cell>
        </row>
        <row r="9267">
          <cell r="L9267">
            <v>1000000</v>
          </cell>
        </row>
        <row r="9268">
          <cell r="L9268">
            <v>0</v>
          </cell>
        </row>
        <row r="9269">
          <cell r="L9269">
            <v>1000000</v>
          </cell>
        </row>
        <row r="9270">
          <cell r="L9270">
            <v>0</v>
          </cell>
        </row>
        <row r="9271">
          <cell r="L9271">
            <v>882800</v>
          </cell>
        </row>
        <row r="9272">
          <cell r="L9272">
            <v>0</v>
          </cell>
        </row>
        <row r="9273">
          <cell r="L9273">
            <v>300000</v>
          </cell>
        </row>
        <row r="9274">
          <cell r="L9274">
            <v>0</v>
          </cell>
        </row>
        <row r="9275">
          <cell r="L9275">
            <v>473000</v>
          </cell>
        </row>
        <row r="9276">
          <cell r="L9276">
            <v>0</v>
          </cell>
        </row>
        <row r="9277">
          <cell r="L9277">
            <v>47300</v>
          </cell>
        </row>
        <row r="9278">
          <cell r="L9278">
            <v>0</v>
          </cell>
        </row>
        <row r="9279">
          <cell r="L9279">
            <v>1075000</v>
          </cell>
        </row>
        <row r="9280">
          <cell r="L9280">
            <v>0</v>
          </cell>
        </row>
        <row r="9281">
          <cell r="L9281">
            <v>107500</v>
          </cell>
        </row>
        <row r="9282">
          <cell r="L9282">
            <v>0</v>
          </cell>
        </row>
        <row r="9283">
          <cell r="L9283">
            <v>20000</v>
          </cell>
        </row>
        <row r="9284">
          <cell r="L9284">
            <v>0</v>
          </cell>
        </row>
        <row r="9285">
          <cell r="L9285">
            <v>160000</v>
          </cell>
        </row>
        <row r="9286">
          <cell r="L9286">
            <v>0</v>
          </cell>
        </row>
        <row r="9287">
          <cell r="L9287">
            <v>100000000</v>
          </cell>
        </row>
        <row r="9288">
          <cell r="L9288">
            <v>0</v>
          </cell>
        </row>
        <row r="9289">
          <cell r="L9289">
            <v>15000000</v>
          </cell>
        </row>
        <row r="9290">
          <cell r="L9290">
            <v>0</v>
          </cell>
        </row>
        <row r="9291">
          <cell r="L9291">
            <v>20900000</v>
          </cell>
        </row>
        <row r="9292">
          <cell r="L9292">
            <v>0</v>
          </cell>
        </row>
        <row r="9293">
          <cell r="L9293">
            <v>8469000</v>
          </cell>
        </row>
        <row r="9294">
          <cell r="L9294">
            <v>0</v>
          </cell>
        </row>
        <row r="9295">
          <cell r="L9295">
            <v>300000</v>
          </cell>
        </row>
        <row r="9296">
          <cell r="L9296">
            <v>0</v>
          </cell>
        </row>
        <row r="9297">
          <cell r="L9297">
            <v>204410</v>
          </cell>
        </row>
        <row r="9298">
          <cell r="L9298">
            <v>0</v>
          </cell>
        </row>
        <row r="9299">
          <cell r="L9299">
            <v>300000</v>
          </cell>
        </row>
        <row r="9300">
          <cell r="L9300">
            <v>0</v>
          </cell>
        </row>
        <row r="9301">
          <cell r="L9301">
            <v>367043</v>
          </cell>
        </row>
        <row r="9302">
          <cell r="L9302">
            <v>0</v>
          </cell>
        </row>
        <row r="9303">
          <cell r="L9303">
            <v>145454</v>
          </cell>
        </row>
        <row r="9304">
          <cell r="L9304">
            <v>0</v>
          </cell>
        </row>
        <row r="9305">
          <cell r="L9305">
            <v>20441</v>
          </cell>
        </row>
        <row r="9306">
          <cell r="L9306">
            <v>0</v>
          </cell>
        </row>
        <row r="9307">
          <cell r="L9307">
            <v>30000</v>
          </cell>
        </row>
        <row r="9308">
          <cell r="L9308">
            <v>0</v>
          </cell>
        </row>
        <row r="9309">
          <cell r="L9309">
            <v>36704</v>
          </cell>
        </row>
        <row r="9310">
          <cell r="L9310">
            <v>0</v>
          </cell>
        </row>
        <row r="9311">
          <cell r="L9311">
            <v>14546</v>
          </cell>
        </row>
        <row r="9312">
          <cell r="L9312">
            <v>0</v>
          </cell>
        </row>
        <row r="9313">
          <cell r="L9313">
            <v>204175</v>
          </cell>
        </row>
        <row r="9314">
          <cell r="L9314">
            <v>0</v>
          </cell>
        </row>
        <row r="9315">
          <cell r="L9315">
            <v>61403</v>
          </cell>
        </row>
        <row r="9316">
          <cell r="L9316">
            <v>0</v>
          </cell>
        </row>
        <row r="9317">
          <cell r="L9317">
            <v>300000</v>
          </cell>
        </row>
        <row r="9318">
          <cell r="L9318">
            <v>0</v>
          </cell>
        </row>
        <row r="9319">
          <cell r="L9319">
            <v>550000</v>
          </cell>
        </row>
        <row r="9320">
          <cell r="L9320">
            <v>0</v>
          </cell>
        </row>
        <row r="9321">
          <cell r="L9321">
            <v>1107292</v>
          </cell>
        </row>
        <row r="9322">
          <cell r="L9322">
            <v>0</v>
          </cell>
        </row>
        <row r="9323">
          <cell r="L9323">
            <v>20418</v>
          </cell>
        </row>
        <row r="9324">
          <cell r="L9324">
            <v>0</v>
          </cell>
        </row>
        <row r="9325">
          <cell r="L9325">
            <v>6140</v>
          </cell>
        </row>
        <row r="9326">
          <cell r="L9326">
            <v>0</v>
          </cell>
        </row>
        <row r="9327">
          <cell r="L9327">
            <v>30000</v>
          </cell>
        </row>
        <row r="9328">
          <cell r="L9328">
            <v>0</v>
          </cell>
        </row>
        <row r="9329">
          <cell r="L9329">
            <v>55000</v>
          </cell>
        </row>
        <row r="9330">
          <cell r="L9330">
            <v>0</v>
          </cell>
        </row>
        <row r="9331">
          <cell r="L9331">
            <v>110729</v>
          </cell>
        </row>
        <row r="9332">
          <cell r="L9332">
            <v>0</v>
          </cell>
        </row>
        <row r="9333">
          <cell r="L9333">
            <v>123000</v>
          </cell>
        </row>
        <row r="9334">
          <cell r="L9334">
            <v>0</v>
          </cell>
        </row>
        <row r="9335">
          <cell r="L9335">
            <v>16600000</v>
          </cell>
        </row>
        <row r="9336">
          <cell r="L9336">
            <v>0</v>
          </cell>
        </row>
        <row r="9337">
          <cell r="L9337">
            <v>48300000</v>
          </cell>
        </row>
        <row r="9338">
          <cell r="L9338">
            <v>0</v>
          </cell>
        </row>
        <row r="9339">
          <cell r="L9339">
            <v>23361097</v>
          </cell>
        </row>
        <row r="9340">
          <cell r="L9340">
            <v>0</v>
          </cell>
        </row>
        <row r="9341">
          <cell r="L9341">
            <v>4708256</v>
          </cell>
        </row>
        <row r="9342">
          <cell r="L9342">
            <v>0</v>
          </cell>
        </row>
        <row r="9343">
          <cell r="L9343">
            <v>1946760</v>
          </cell>
        </row>
        <row r="9344">
          <cell r="L9344">
            <v>0</v>
          </cell>
        </row>
        <row r="9345">
          <cell r="L9345">
            <v>10000</v>
          </cell>
        </row>
        <row r="9346">
          <cell r="L9346">
            <v>0</v>
          </cell>
        </row>
        <row r="9347">
          <cell r="L9347">
            <v>1000</v>
          </cell>
        </row>
        <row r="9348">
          <cell r="L9348">
            <v>0</v>
          </cell>
        </row>
        <row r="9349">
          <cell r="L9349">
            <v>20392472</v>
          </cell>
        </row>
        <row r="9350">
          <cell r="L9350">
            <v>0</v>
          </cell>
        </row>
        <row r="9351">
          <cell r="L9351">
            <v>3823589</v>
          </cell>
        </row>
        <row r="9352">
          <cell r="L9352">
            <v>0</v>
          </cell>
        </row>
        <row r="9353">
          <cell r="L9353">
            <v>1699374</v>
          </cell>
        </row>
        <row r="9354">
          <cell r="L9354">
            <v>0</v>
          </cell>
        </row>
        <row r="9355">
          <cell r="L9355">
            <v>10000</v>
          </cell>
        </row>
        <row r="9356">
          <cell r="L9356">
            <v>0</v>
          </cell>
        </row>
        <row r="9357">
          <cell r="L9357">
            <v>1000</v>
          </cell>
        </row>
        <row r="9358">
          <cell r="L9358">
            <v>0</v>
          </cell>
        </row>
        <row r="9359">
          <cell r="L9359">
            <v>926000</v>
          </cell>
        </row>
        <row r="9360">
          <cell r="L9360">
            <v>0</v>
          </cell>
        </row>
        <row r="9361">
          <cell r="L9361">
            <v>92600</v>
          </cell>
        </row>
        <row r="9362">
          <cell r="L9362">
            <v>0</v>
          </cell>
        </row>
        <row r="9363">
          <cell r="L9363">
            <v>60000</v>
          </cell>
        </row>
        <row r="9364">
          <cell r="L9364">
            <v>0</v>
          </cell>
        </row>
        <row r="9365">
          <cell r="L9365">
            <v>40000</v>
          </cell>
        </row>
        <row r="9366">
          <cell r="L9366">
            <v>0</v>
          </cell>
        </row>
        <row r="9367">
          <cell r="L9367">
            <v>1209000000</v>
          </cell>
        </row>
        <row r="9368">
          <cell r="L9368">
            <v>0</v>
          </cell>
        </row>
        <row r="9369">
          <cell r="L9369">
            <v>10046622</v>
          </cell>
        </row>
        <row r="9370">
          <cell r="L9370">
            <v>0</v>
          </cell>
        </row>
        <row r="9371">
          <cell r="L9371">
            <v>700469733</v>
          </cell>
        </row>
        <row r="9372">
          <cell r="L9372">
            <v>0</v>
          </cell>
        </row>
        <row r="9373">
          <cell r="L9373">
            <v>32950000</v>
          </cell>
        </row>
        <row r="9374">
          <cell r="L9374">
            <v>0</v>
          </cell>
        </row>
        <row r="9375">
          <cell r="L9375">
            <v>60000000</v>
          </cell>
        </row>
        <row r="9376">
          <cell r="L9376">
            <v>0</v>
          </cell>
        </row>
        <row r="9377">
          <cell r="L9377">
            <v>6000000</v>
          </cell>
        </row>
        <row r="9378">
          <cell r="L9378">
            <v>0</v>
          </cell>
        </row>
        <row r="9379">
          <cell r="L9379">
            <v>20000000</v>
          </cell>
        </row>
        <row r="9380">
          <cell r="L9380">
            <v>0</v>
          </cell>
        </row>
        <row r="9381">
          <cell r="L9381">
            <v>2000000</v>
          </cell>
        </row>
        <row r="9382">
          <cell r="L9382">
            <v>0</v>
          </cell>
        </row>
        <row r="9383">
          <cell r="L9383">
            <v>1114000000</v>
          </cell>
        </row>
        <row r="9384">
          <cell r="L9384">
            <v>0</v>
          </cell>
        </row>
        <row r="9385">
          <cell r="L9385">
            <v>304531000</v>
          </cell>
        </row>
        <row r="9386">
          <cell r="L9386">
            <v>0</v>
          </cell>
        </row>
        <row r="9387">
          <cell r="L9387">
            <v>1114000000</v>
          </cell>
        </row>
        <row r="9388">
          <cell r="L9388">
            <v>0</v>
          </cell>
        </row>
        <row r="9389">
          <cell r="L9389">
            <v>650000000</v>
          </cell>
        </row>
        <row r="9390">
          <cell r="L9390">
            <v>0</v>
          </cell>
        </row>
        <row r="9391">
          <cell r="L9391">
            <v>1000000</v>
          </cell>
        </row>
        <row r="9392">
          <cell r="L9392">
            <v>0</v>
          </cell>
        </row>
        <row r="9393">
          <cell r="L9393">
            <v>500000000</v>
          </cell>
        </row>
        <row r="9394">
          <cell r="L9394">
            <v>0</v>
          </cell>
        </row>
        <row r="9395">
          <cell r="L9395">
            <v>32950000</v>
          </cell>
        </row>
        <row r="9396">
          <cell r="L9396">
            <v>0</v>
          </cell>
        </row>
        <row r="9397">
          <cell r="L9397">
            <v>268600</v>
          </cell>
        </row>
        <row r="9398">
          <cell r="L9398">
            <v>0</v>
          </cell>
        </row>
        <row r="9399">
          <cell r="L9399">
            <v>2412000</v>
          </cell>
        </row>
        <row r="9400">
          <cell r="L9400">
            <v>0</v>
          </cell>
        </row>
        <row r="9401">
          <cell r="L9401">
            <v>241200</v>
          </cell>
        </row>
        <row r="9402">
          <cell r="L9402">
            <v>0</v>
          </cell>
        </row>
        <row r="9403">
          <cell r="L9403">
            <v>1959100</v>
          </cell>
        </row>
        <row r="9404">
          <cell r="L9404">
            <v>0</v>
          </cell>
        </row>
        <row r="9405">
          <cell r="L9405">
            <v>10000000</v>
          </cell>
        </row>
        <row r="9406">
          <cell r="L9406">
            <v>0</v>
          </cell>
        </row>
        <row r="9407">
          <cell r="L9407">
            <v>300000</v>
          </cell>
        </row>
        <row r="9408">
          <cell r="L9408">
            <v>0</v>
          </cell>
        </row>
        <row r="9409">
          <cell r="L9409">
            <v>2800</v>
          </cell>
        </row>
        <row r="9410">
          <cell r="L9410">
            <v>0</v>
          </cell>
        </row>
        <row r="9411">
          <cell r="L9411">
            <v>110454</v>
          </cell>
        </row>
        <row r="9412">
          <cell r="L9412">
            <v>0</v>
          </cell>
        </row>
        <row r="9413">
          <cell r="L9413">
            <v>407316</v>
          </cell>
        </row>
        <row r="9414">
          <cell r="L9414">
            <v>0</v>
          </cell>
        </row>
        <row r="9415">
          <cell r="L9415">
            <v>20758</v>
          </cell>
        </row>
        <row r="9416">
          <cell r="L9416">
            <v>0</v>
          </cell>
        </row>
        <row r="9417">
          <cell r="L9417">
            <v>1000000000</v>
          </cell>
        </row>
        <row r="9418">
          <cell r="L9418">
            <v>0</v>
          </cell>
        </row>
        <row r="9419">
          <cell r="L9419">
            <v>926000</v>
          </cell>
        </row>
        <row r="9420">
          <cell r="L9420">
            <v>0</v>
          </cell>
        </row>
        <row r="9421">
          <cell r="L9421">
            <v>92600</v>
          </cell>
        </row>
        <row r="9422">
          <cell r="L9422">
            <v>0</v>
          </cell>
        </row>
        <row r="9423">
          <cell r="L9423">
            <v>20000</v>
          </cell>
        </row>
        <row r="9424">
          <cell r="L9424">
            <v>0</v>
          </cell>
        </row>
        <row r="9425">
          <cell r="L9425">
            <v>40000</v>
          </cell>
        </row>
        <row r="9426">
          <cell r="L9426">
            <v>0</v>
          </cell>
        </row>
        <row r="9427">
          <cell r="L9427">
            <v>190000</v>
          </cell>
        </row>
        <row r="9428">
          <cell r="L9428">
            <v>0</v>
          </cell>
        </row>
        <row r="9429">
          <cell r="L9429">
            <v>1000000</v>
          </cell>
        </row>
        <row r="9430">
          <cell r="L9430">
            <v>0</v>
          </cell>
        </row>
        <row r="9431">
          <cell r="L9431">
            <v>19741000</v>
          </cell>
        </row>
        <row r="9432">
          <cell r="L9432">
            <v>0</v>
          </cell>
        </row>
        <row r="9433">
          <cell r="L9433">
            <v>158600</v>
          </cell>
        </row>
        <row r="9434">
          <cell r="L9434">
            <v>0</v>
          </cell>
        </row>
        <row r="9435">
          <cell r="L9435">
            <v>8150000</v>
          </cell>
        </row>
        <row r="9436">
          <cell r="L9436">
            <v>0</v>
          </cell>
        </row>
        <row r="9437">
          <cell r="L9437">
            <v>1692800</v>
          </cell>
        </row>
        <row r="9438">
          <cell r="L9438">
            <v>0</v>
          </cell>
        </row>
        <row r="9439">
          <cell r="L9439">
            <v>4580000</v>
          </cell>
        </row>
        <row r="9440">
          <cell r="L9440">
            <v>0</v>
          </cell>
        </row>
        <row r="9441">
          <cell r="L9441">
            <v>926000</v>
          </cell>
        </row>
        <row r="9442">
          <cell r="L9442">
            <v>0</v>
          </cell>
        </row>
        <row r="9443">
          <cell r="L9443">
            <v>92600</v>
          </cell>
        </row>
        <row r="9444">
          <cell r="L9444">
            <v>0</v>
          </cell>
        </row>
        <row r="9445">
          <cell r="L9445">
            <v>20000</v>
          </cell>
        </row>
        <row r="9446">
          <cell r="L9446">
            <v>0</v>
          </cell>
        </row>
        <row r="9447">
          <cell r="L9447">
            <v>120000</v>
          </cell>
        </row>
        <row r="9448">
          <cell r="L9448">
            <v>0</v>
          </cell>
        </row>
        <row r="9449">
          <cell r="L9449">
            <v>2357091</v>
          </cell>
        </row>
        <row r="9450">
          <cell r="L9450">
            <v>0</v>
          </cell>
        </row>
        <row r="9451">
          <cell r="L9451">
            <v>235709</v>
          </cell>
        </row>
        <row r="9452">
          <cell r="L9452">
            <v>0</v>
          </cell>
        </row>
        <row r="9453">
          <cell r="L9453">
            <v>60000</v>
          </cell>
        </row>
        <row r="9454">
          <cell r="L9454">
            <v>0</v>
          </cell>
        </row>
        <row r="9455">
          <cell r="L9455">
            <v>40000</v>
          </cell>
        </row>
        <row r="9456">
          <cell r="L9456">
            <v>0</v>
          </cell>
        </row>
        <row r="9457">
          <cell r="L9457">
            <v>115034580</v>
          </cell>
        </row>
        <row r="9458">
          <cell r="L9458">
            <v>0</v>
          </cell>
        </row>
        <row r="9459">
          <cell r="L9459">
            <v>10000</v>
          </cell>
        </row>
        <row r="9460">
          <cell r="L9460">
            <v>0</v>
          </cell>
        </row>
        <row r="9461">
          <cell r="L9461">
            <v>1000</v>
          </cell>
        </row>
        <row r="9462">
          <cell r="L9462">
            <v>0</v>
          </cell>
        </row>
        <row r="9463">
          <cell r="L9463">
            <v>6380000</v>
          </cell>
        </row>
        <row r="9464">
          <cell r="L9464">
            <v>0</v>
          </cell>
        </row>
        <row r="9465">
          <cell r="L9465">
            <v>1000000</v>
          </cell>
        </row>
        <row r="9466">
          <cell r="L9466">
            <v>0</v>
          </cell>
        </row>
        <row r="9467">
          <cell r="L9467">
            <v>500000</v>
          </cell>
        </row>
        <row r="9468">
          <cell r="L9468">
            <v>0</v>
          </cell>
        </row>
        <row r="9469">
          <cell r="L9469">
            <v>35962400</v>
          </cell>
        </row>
        <row r="9470">
          <cell r="L9470">
            <v>0</v>
          </cell>
        </row>
        <row r="9471">
          <cell r="L9471">
            <v>10000</v>
          </cell>
        </row>
        <row r="9472">
          <cell r="L9472">
            <v>0</v>
          </cell>
        </row>
        <row r="9473">
          <cell r="L9473">
            <v>1000</v>
          </cell>
        </row>
        <row r="9474">
          <cell r="L9474">
            <v>0</v>
          </cell>
        </row>
        <row r="9475">
          <cell r="L9475">
            <v>100000000</v>
          </cell>
        </row>
        <row r="9476">
          <cell r="L9476">
            <v>0</v>
          </cell>
        </row>
        <row r="9477">
          <cell r="L9477">
            <v>5837090</v>
          </cell>
        </row>
        <row r="9478">
          <cell r="L9478">
            <v>0</v>
          </cell>
        </row>
        <row r="9479">
          <cell r="L9479">
            <v>583709</v>
          </cell>
        </row>
        <row r="9480">
          <cell r="L9480">
            <v>0</v>
          </cell>
        </row>
        <row r="9481">
          <cell r="L9481">
            <v>1</v>
          </cell>
        </row>
        <row r="9482">
          <cell r="L9482">
            <v>0</v>
          </cell>
        </row>
        <row r="9483">
          <cell r="L9483">
            <v>1</v>
          </cell>
        </row>
        <row r="9484">
          <cell r="L9484">
            <v>0</v>
          </cell>
        </row>
        <row r="9485">
          <cell r="L9485">
            <v>1</v>
          </cell>
        </row>
        <row r="9486">
          <cell r="L9486">
            <v>0</v>
          </cell>
        </row>
        <row r="9487">
          <cell r="L9487">
            <v>1</v>
          </cell>
        </row>
        <row r="9488">
          <cell r="L9488">
            <v>0</v>
          </cell>
        </row>
        <row r="9489">
          <cell r="L9489">
            <v>160000</v>
          </cell>
        </row>
        <row r="9490">
          <cell r="L9490">
            <v>0</v>
          </cell>
        </row>
        <row r="9491">
          <cell r="L9491">
            <v>1560000</v>
          </cell>
        </row>
        <row r="9492">
          <cell r="L9492">
            <v>0</v>
          </cell>
        </row>
        <row r="9493">
          <cell r="L9493">
            <v>156000</v>
          </cell>
        </row>
        <row r="9494">
          <cell r="L9494">
            <v>0</v>
          </cell>
        </row>
        <row r="9495">
          <cell r="L9495">
            <v>2805600</v>
          </cell>
        </row>
        <row r="9496">
          <cell r="L9496">
            <v>0</v>
          </cell>
        </row>
        <row r="9497">
          <cell r="L9497">
            <v>1529</v>
          </cell>
        </row>
        <row r="9498">
          <cell r="L9498">
            <v>0</v>
          </cell>
        </row>
        <row r="9499">
          <cell r="L9499">
            <v>100000000</v>
          </cell>
        </row>
        <row r="9500">
          <cell r="L9500">
            <v>0</v>
          </cell>
        </row>
        <row r="9501">
          <cell r="L9501">
            <v>50000</v>
          </cell>
        </row>
        <row r="9502">
          <cell r="L9502">
            <v>0</v>
          </cell>
        </row>
        <row r="9503">
          <cell r="L9503">
            <v>5000</v>
          </cell>
        </row>
        <row r="9504">
          <cell r="L9504">
            <v>0</v>
          </cell>
        </row>
        <row r="9505">
          <cell r="L9505">
            <v>198817746</v>
          </cell>
        </row>
        <row r="9506">
          <cell r="L9506">
            <v>0</v>
          </cell>
        </row>
        <row r="9507">
          <cell r="L9507">
            <v>2116667</v>
          </cell>
        </row>
        <row r="9508">
          <cell r="L9508">
            <v>0</v>
          </cell>
        </row>
        <row r="9509">
          <cell r="L9509">
            <v>79116061</v>
          </cell>
        </row>
        <row r="9510">
          <cell r="L9510">
            <v>0</v>
          </cell>
        </row>
        <row r="9511">
          <cell r="L9511">
            <v>40000</v>
          </cell>
        </row>
        <row r="9512">
          <cell r="L9512">
            <v>0</v>
          </cell>
        </row>
        <row r="9513">
          <cell r="L9513">
            <v>343000</v>
          </cell>
        </row>
        <row r="9514">
          <cell r="L9514">
            <v>0</v>
          </cell>
        </row>
        <row r="9515">
          <cell r="L9515">
            <v>509250</v>
          </cell>
        </row>
        <row r="9516">
          <cell r="L9516">
            <v>0</v>
          </cell>
        </row>
        <row r="9517">
          <cell r="L9517">
            <v>416667</v>
          </cell>
        </row>
        <row r="9518">
          <cell r="L9518">
            <v>0</v>
          </cell>
        </row>
        <row r="9519">
          <cell r="L9519">
            <v>2794020</v>
          </cell>
        </row>
        <row r="9520">
          <cell r="L9520">
            <v>0</v>
          </cell>
        </row>
        <row r="9521">
          <cell r="L9521">
            <v>770075</v>
          </cell>
        </row>
        <row r="9522">
          <cell r="L9522">
            <v>0</v>
          </cell>
        </row>
        <row r="9523">
          <cell r="L9523">
            <v>250000</v>
          </cell>
        </row>
        <row r="9524">
          <cell r="L9524">
            <v>0</v>
          </cell>
        </row>
        <row r="9525">
          <cell r="L9525">
            <v>2628014</v>
          </cell>
        </row>
        <row r="9526">
          <cell r="L9526">
            <v>0</v>
          </cell>
        </row>
        <row r="9527">
          <cell r="L9527">
            <v>13391771</v>
          </cell>
        </row>
        <row r="9528">
          <cell r="L9528">
            <v>0</v>
          </cell>
        </row>
        <row r="9529">
          <cell r="L9529">
            <v>959975</v>
          </cell>
        </row>
        <row r="9530">
          <cell r="L9530">
            <v>0</v>
          </cell>
        </row>
        <row r="9531">
          <cell r="L9531">
            <v>57500</v>
          </cell>
        </row>
        <row r="9532">
          <cell r="L9532">
            <v>0</v>
          </cell>
        </row>
        <row r="9533">
          <cell r="L9533">
            <v>847841</v>
          </cell>
        </row>
        <row r="9534">
          <cell r="L9534">
            <v>0</v>
          </cell>
        </row>
        <row r="9535">
          <cell r="L9535">
            <v>22084705</v>
          </cell>
        </row>
        <row r="9536">
          <cell r="L9536">
            <v>0</v>
          </cell>
        </row>
        <row r="9537">
          <cell r="L9537">
            <v>3915341</v>
          </cell>
        </row>
        <row r="9538">
          <cell r="L9538">
            <v>0</v>
          </cell>
        </row>
        <row r="9539">
          <cell r="L9539">
            <v>8821488</v>
          </cell>
        </row>
        <row r="9540">
          <cell r="L9540">
            <v>0</v>
          </cell>
        </row>
        <row r="9541">
          <cell r="L9541">
            <v>906762</v>
          </cell>
        </row>
        <row r="9542">
          <cell r="L9542">
            <v>0</v>
          </cell>
        </row>
        <row r="9543">
          <cell r="L9543">
            <v>1173376</v>
          </cell>
        </row>
        <row r="9544">
          <cell r="L9544">
            <v>0</v>
          </cell>
        </row>
        <row r="9545">
          <cell r="L9545">
            <v>208333</v>
          </cell>
        </row>
        <row r="9546">
          <cell r="L9546">
            <v>0</v>
          </cell>
        </row>
        <row r="9547">
          <cell r="L9547">
            <v>2606060</v>
          </cell>
        </row>
        <row r="9548">
          <cell r="L9548">
            <v>0</v>
          </cell>
        </row>
        <row r="9549">
          <cell r="L9549">
            <v>5275151</v>
          </cell>
        </row>
        <row r="9550">
          <cell r="L9550">
            <v>0</v>
          </cell>
        </row>
        <row r="9551">
          <cell r="L9551">
            <v>26356161</v>
          </cell>
        </row>
        <row r="9552">
          <cell r="L9552">
            <v>0</v>
          </cell>
        </row>
        <row r="9553">
          <cell r="L9553">
            <v>8907366</v>
          </cell>
        </row>
        <row r="9554">
          <cell r="L9554">
            <v>0</v>
          </cell>
        </row>
        <row r="9555">
          <cell r="L9555">
            <v>8098222</v>
          </cell>
        </row>
        <row r="9556">
          <cell r="L9556">
            <v>0</v>
          </cell>
        </row>
        <row r="9557">
          <cell r="L9557">
            <v>87524001</v>
          </cell>
        </row>
        <row r="9558">
          <cell r="L9558">
            <v>0</v>
          </cell>
        </row>
        <row r="9559">
          <cell r="L9559">
            <v>4888069</v>
          </cell>
        </row>
        <row r="9560">
          <cell r="L9560">
            <v>0</v>
          </cell>
        </row>
        <row r="9561">
          <cell r="L9561">
            <v>103316599</v>
          </cell>
        </row>
        <row r="9562">
          <cell r="L9562">
            <v>0</v>
          </cell>
        </row>
        <row r="9563">
          <cell r="L9563">
            <v>87524001</v>
          </cell>
        </row>
        <row r="9564">
          <cell r="L9564">
            <v>0</v>
          </cell>
        </row>
        <row r="9565">
          <cell r="L9565">
            <v>54651753</v>
          </cell>
        </row>
        <row r="9566">
          <cell r="L9566">
            <v>0</v>
          </cell>
        </row>
        <row r="9567">
          <cell r="L9567">
            <v>5211118</v>
          </cell>
        </row>
        <row r="9568">
          <cell r="L9568">
            <v>0</v>
          </cell>
        </row>
        <row r="9569">
          <cell r="L9569">
            <v>1116668</v>
          </cell>
        </row>
        <row r="9570">
          <cell r="L9570">
            <v>0</v>
          </cell>
        </row>
        <row r="9571">
          <cell r="L9571">
            <v>744445</v>
          </cell>
        </row>
        <row r="9572">
          <cell r="L9572">
            <v>0</v>
          </cell>
        </row>
        <row r="9573">
          <cell r="L9573">
            <v>2310158</v>
          </cell>
        </row>
        <row r="9574">
          <cell r="L9574">
            <v>0</v>
          </cell>
        </row>
        <row r="9575">
          <cell r="L9575">
            <v>2117154</v>
          </cell>
        </row>
        <row r="9576">
          <cell r="L9576">
            <v>0</v>
          </cell>
        </row>
        <row r="9577">
          <cell r="L9577">
            <v>405000</v>
          </cell>
        </row>
        <row r="9578">
          <cell r="L9578">
            <v>0</v>
          </cell>
        </row>
        <row r="9579">
          <cell r="L9579">
            <v>25000000</v>
          </cell>
        </row>
        <row r="9580">
          <cell r="L9580">
            <v>0</v>
          </cell>
        </row>
        <row r="9581">
          <cell r="L9581">
            <v>4234308</v>
          </cell>
        </row>
        <row r="9582">
          <cell r="L9582">
            <v>0</v>
          </cell>
        </row>
        <row r="9583">
          <cell r="L9583">
            <v>3949731</v>
          </cell>
        </row>
        <row r="9584">
          <cell r="L9584">
            <v>0</v>
          </cell>
        </row>
        <row r="9585">
          <cell r="L9585">
            <v>3029400</v>
          </cell>
        </row>
        <row r="9586">
          <cell r="L9586">
            <v>0</v>
          </cell>
        </row>
        <row r="9587">
          <cell r="L9587">
            <v>7087440</v>
          </cell>
        </row>
        <row r="9588">
          <cell r="L9588">
            <v>0</v>
          </cell>
        </row>
        <row r="9589">
          <cell r="L9589">
            <v>706001</v>
          </cell>
        </row>
        <row r="9590">
          <cell r="L9590">
            <v>0</v>
          </cell>
        </row>
        <row r="9591">
          <cell r="L9591">
            <v>534600</v>
          </cell>
        </row>
        <row r="9592">
          <cell r="L9592">
            <v>0</v>
          </cell>
        </row>
        <row r="9593">
          <cell r="L9593">
            <v>1241735</v>
          </cell>
        </row>
        <row r="9594">
          <cell r="L9594">
            <v>0</v>
          </cell>
        </row>
        <row r="9595">
          <cell r="L9595">
            <v>232337</v>
          </cell>
        </row>
        <row r="9596">
          <cell r="L9596">
            <v>0</v>
          </cell>
        </row>
        <row r="9597">
          <cell r="L9597">
            <v>178200</v>
          </cell>
        </row>
        <row r="9598">
          <cell r="L9598">
            <v>0</v>
          </cell>
        </row>
        <row r="9599">
          <cell r="L9599">
            <v>416909</v>
          </cell>
        </row>
        <row r="9600">
          <cell r="L9600">
            <v>0</v>
          </cell>
        </row>
        <row r="9601">
          <cell r="L9601">
            <v>2520000</v>
          </cell>
        </row>
        <row r="9602">
          <cell r="L9602">
            <v>0</v>
          </cell>
        </row>
        <row r="9603">
          <cell r="L9603">
            <v>472500</v>
          </cell>
        </row>
        <row r="9604">
          <cell r="L9604">
            <v>0</v>
          </cell>
        </row>
        <row r="9605">
          <cell r="L9605">
            <v>210000</v>
          </cell>
        </row>
        <row r="9606">
          <cell r="L9606">
            <v>0</v>
          </cell>
        </row>
        <row r="9607">
          <cell r="L9607">
            <v>2000000</v>
          </cell>
        </row>
        <row r="9608">
          <cell r="L9608">
            <v>0</v>
          </cell>
        </row>
        <row r="9609">
          <cell r="L9609">
            <v>2000000</v>
          </cell>
        </row>
        <row r="9610">
          <cell r="L9610">
            <v>0</v>
          </cell>
        </row>
        <row r="9611">
          <cell r="L9611">
            <v>2000000</v>
          </cell>
        </row>
        <row r="9612">
          <cell r="L9612">
            <v>0</v>
          </cell>
        </row>
        <row r="9613">
          <cell r="L9613">
            <v>2000000</v>
          </cell>
        </row>
        <row r="9614">
          <cell r="L9614">
            <v>0</v>
          </cell>
        </row>
        <row r="9615">
          <cell r="L9615">
            <v>1000000</v>
          </cell>
        </row>
        <row r="9616">
          <cell r="L9616">
            <v>0</v>
          </cell>
        </row>
        <row r="9617">
          <cell r="L9617">
            <v>1000000</v>
          </cell>
        </row>
        <row r="9618">
          <cell r="L9618">
            <v>0</v>
          </cell>
        </row>
        <row r="9619">
          <cell r="L9619">
            <v>1000000</v>
          </cell>
        </row>
        <row r="9620">
          <cell r="L9620">
            <v>0</v>
          </cell>
        </row>
        <row r="9621">
          <cell r="L9621">
            <v>1000000</v>
          </cell>
        </row>
        <row r="9622">
          <cell r="L9622">
            <v>0</v>
          </cell>
        </row>
        <row r="9623">
          <cell r="L9623">
            <v>7754700</v>
          </cell>
        </row>
        <row r="9624">
          <cell r="L9624">
            <v>0</v>
          </cell>
        </row>
        <row r="9625">
          <cell r="L9625">
            <v>517500</v>
          </cell>
        </row>
        <row r="9626">
          <cell r="L9626">
            <v>0</v>
          </cell>
        </row>
        <row r="9627">
          <cell r="L9627">
            <v>115286364</v>
          </cell>
        </row>
        <row r="9628">
          <cell r="L9628">
            <v>0</v>
          </cell>
        </row>
        <row r="9629">
          <cell r="L9629">
            <v>336000</v>
          </cell>
        </row>
        <row r="9630">
          <cell r="L9630">
            <v>0</v>
          </cell>
        </row>
        <row r="9631">
          <cell r="L9631">
            <v>60000</v>
          </cell>
        </row>
        <row r="9632">
          <cell r="L9632">
            <v>0</v>
          </cell>
        </row>
        <row r="9633">
          <cell r="L9633">
            <v>10000</v>
          </cell>
        </row>
        <row r="9634">
          <cell r="L9634">
            <v>0</v>
          </cell>
        </row>
        <row r="9635">
          <cell r="L9635">
            <v>1923569</v>
          </cell>
        </row>
        <row r="9636">
          <cell r="L9636">
            <v>0</v>
          </cell>
        </row>
        <row r="9637">
          <cell r="L9637">
            <v>10000</v>
          </cell>
        </row>
        <row r="9638">
          <cell r="L9638">
            <v>0</v>
          </cell>
        </row>
        <row r="9639">
          <cell r="L9639">
            <v>3972000</v>
          </cell>
        </row>
        <row r="9640">
          <cell r="L9640">
            <v>0</v>
          </cell>
        </row>
        <row r="9641">
          <cell r="L9641">
            <v>70791667</v>
          </cell>
        </row>
        <row r="9642">
          <cell r="L9642">
            <v>0</v>
          </cell>
        </row>
        <row r="9643">
          <cell r="L9643">
            <v>304531000</v>
          </cell>
        </row>
        <row r="9644">
          <cell r="L9644">
            <v>0</v>
          </cell>
        </row>
        <row r="9645">
          <cell r="L9645">
            <v>54651753</v>
          </cell>
        </row>
        <row r="9646">
          <cell r="L9646">
            <v>0</v>
          </cell>
        </row>
        <row r="9647">
          <cell r="L9647">
            <v>3742200</v>
          </cell>
        </row>
        <row r="9648">
          <cell r="L9648">
            <v>0</v>
          </cell>
        </row>
        <row r="9649">
          <cell r="L9649">
            <v>198817746</v>
          </cell>
        </row>
        <row r="9650">
          <cell r="L9650">
            <v>0</v>
          </cell>
        </row>
        <row r="9651">
          <cell r="L9651">
            <v>24878725</v>
          </cell>
        </row>
        <row r="9652">
          <cell r="L9652">
            <v>0</v>
          </cell>
        </row>
        <row r="9653">
          <cell r="L9653">
            <v>770075</v>
          </cell>
        </row>
        <row r="9654">
          <cell r="L9654">
            <v>0</v>
          </cell>
        </row>
        <row r="9655">
          <cell r="L9655">
            <v>1260000</v>
          </cell>
        </row>
        <row r="9656">
          <cell r="L9656">
            <v>0</v>
          </cell>
        </row>
        <row r="9657">
          <cell r="L9657">
            <v>6543355</v>
          </cell>
        </row>
        <row r="9658">
          <cell r="L9658">
            <v>0</v>
          </cell>
        </row>
        <row r="9659">
          <cell r="L9659">
            <v>41156347</v>
          </cell>
        </row>
        <row r="9660">
          <cell r="L9660">
            <v>0</v>
          </cell>
        </row>
        <row r="9661">
          <cell r="L9661">
            <v>10000</v>
          </cell>
        </row>
        <row r="9662">
          <cell r="L9662">
            <v>0</v>
          </cell>
        </row>
        <row r="9663">
          <cell r="L9663">
            <v>11938155</v>
          </cell>
        </row>
        <row r="9664">
          <cell r="L9664">
            <v>0</v>
          </cell>
        </row>
        <row r="9665">
          <cell r="L9665">
            <v>128316599</v>
          </cell>
        </row>
        <row r="9666">
          <cell r="L9666">
            <v>0</v>
          </cell>
        </row>
        <row r="9667">
          <cell r="L9667">
            <v>8746084</v>
          </cell>
        </row>
        <row r="9668">
          <cell r="L9668">
            <v>0</v>
          </cell>
        </row>
        <row r="9669">
          <cell r="L9669">
            <v>4234308</v>
          </cell>
        </row>
        <row r="9670">
          <cell r="L9670">
            <v>0</v>
          </cell>
        </row>
        <row r="9671">
          <cell r="L9671">
            <v>79116061</v>
          </cell>
        </row>
        <row r="9672">
          <cell r="L9672">
            <v>0</v>
          </cell>
        </row>
        <row r="9673">
          <cell r="L9673">
            <v>4478300</v>
          </cell>
        </row>
        <row r="9674">
          <cell r="L9674">
            <v>0</v>
          </cell>
        </row>
        <row r="9675">
          <cell r="L9675">
            <v>680000</v>
          </cell>
        </row>
        <row r="9676">
          <cell r="L9676">
            <v>0</v>
          </cell>
        </row>
        <row r="9677">
          <cell r="L9677">
            <v>15258508</v>
          </cell>
        </row>
        <row r="9678">
          <cell r="L9678">
            <v>0</v>
          </cell>
        </row>
        <row r="9679">
          <cell r="L9679">
            <v>250000</v>
          </cell>
        </row>
        <row r="9680">
          <cell r="L9680">
            <v>0</v>
          </cell>
        </row>
        <row r="9681">
          <cell r="L9681">
            <v>537579</v>
          </cell>
        </row>
        <row r="9682">
          <cell r="L9682">
            <v>0</v>
          </cell>
        </row>
        <row r="9683">
          <cell r="L9683">
            <v>610000</v>
          </cell>
        </row>
        <row r="9684">
          <cell r="L9684">
            <v>0</v>
          </cell>
        </row>
        <row r="9685">
          <cell r="L9685">
            <v>20000</v>
          </cell>
        </row>
        <row r="9686">
          <cell r="L9686">
            <v>0</v>
          </cell>
        </row>
        <row r="9687">
          <cell r="L9687">
            <v>19165395</v>
          </cell>
        </row>
        <row r="9688">
          <cell r="L9688">
            <v>0</v>
          </cell>
        </row>
        <row r="9689">
          <cell r="L9689">
            <v>9155591</v>
          </cell>
        </row>
        <row r="9690">
          <cell r="L9690">
            <v>0</v>
          </cell>
        </row>
        <row r="9691">
          <cell r="L9691">
            <v>808833</v>
          </cell>
        </row>
        <row r="9692">
          <cell r="L9692">
            <v>0</v>
          </cell>
        </row>
        <row r="9693">
          <cell r="L9693">
            <v>83963151</v>
          </cell>
        </row>
        <row r="9694">
          <cell r="L9694">
            <v>0</v>
          </cell>
        </row>
        <row r="9695">
          <cell r="L9695">
            <v>12886667</v>
          </cell>
        </row>
        <row r="9696">
          <cell r="L9696">
            <v>0</v>
          </cell>
        </row>
        <row r="9697">
          <cell r="L9697">
            <v>3617097</v>
          </cell>
        </row>
        <row r="9698">
          <cell r="L9698">
            <v>0</v>
          </cell>
        </row>
        <row r="9699">
          <cell r="L9699">
            <v>1481806</v>
          </cell>
        </row>
        <row r="9700">
          <cell r="L9700">
            <v>0</v>
          </cell>
        </row>
        <row r="9701">
          <cell r="L9701">
            <v>77547000</v>
          </cell>
        </row>
        <row r="9702">
          <cell r="L9702">
            <v>0</v>
          </cell>
        </row>
        <row r="9703">
          <cell r="L9703">
            <v>26147604</v>
          </cell>
        </row>
        <row r="9704">
          <cell r="L9704">
            <v>0</v>
          </cell>
        </row>
        <row r="9705">
          <cell r="L9705">
            <v>988722398</v>
          </cell>
        </row>
        <row r="9706">
          <cell r="L9706">
            <v>0</v>
          </cell>
        </row>
        <row r="9707">
          <cell r="L9707">
            <v>27475000</v>
          </cell>
        </row>
        <row r="9708">
          <cell r="L9708">
            <v>0</v>
          </cell>
        </row>
        <row r="9709">
          <cell r="L9709">
            <v>249996</v>
          </cell>
        </row>
        <row r="9710">
          <cell r="L9710">
            <v>0</v>
          </cell>
        </row>
        <row r="9711">
          <cell r="L9711">
            <v>800000</v>
          </cell>
        </row>
        <row r="9712">
          <cell r="L9712">
            <v>0</v>
          </cell>
        </row>
        <row r="9713">
          <cell r="L9713">
            <v>16709300</v>
          </cell>
        </row>
        <row r="9714">
          <cell r="L9714">
            <v>0</v>
          </cell>
        </row>
        <row r="9715">
          <cell r="L9715">
            <v>1000000</v>
          </cell>
        </row>
        <row r="9716">
          <cell r="L9716">
            <v>0</v>
          </cell>
        </row>
        <row r="9717">
          <cell r="L9717">
            <v>400000</v>
          </cell>
        </row>
        <row r="9718">
          <cell r="L9718">
            <v>0</v>
          </cell>
        </row>
        <row r="9719">
          <cell r="L9719">
            <v>899996</v>
          </cell>
        </row>
        <row r="9720">
          <cell r="L9720">
            <v>0</v>
          </cell>
        </row>
        <row r="9721">
          <cell r="L9721">
            <v>90000</v>
          </cell>
        </row>
        <row r="9722">
          <cell r="L9722">
            <v>0</v>
          </cell>
        </row>
        <row r="9723">
          <cell r="L9723">
            <v>1136364</v>
          </cell>
        </row>
        <row r="9724">
          <cell r="L9724">
            <v>0</v>
          </cell>
        </row>
        <row r="9725">
          <cell r="L9725">
            <v>113636</v>
          </cell>
        </row>
        <row r="9726">
          <cell r="L9726">
            <v>0</v>
          </cell>
        </row>
        <row r="9727">
          <cell r="L9727">
            <v>200000000</v>
          </cell>
        </row>
        <row r="9728">
          <cell r="L9728">
            <v>0</v>
          </cell>
        </row>
        <row r="9729">
          <cell r="L9729">
            <v>10000</v>
          </cell>
        </row>
        <row r="9730">
          <cell r="L9730">
            <v>0</v>
          </cell>
        </row>
        <row r="9731">
          <cell r="L9731">
            <v>1000</v>
          </cell>
        </row>
        <row r="9732">
          <cell r="L9732">
            <v>0</v>
          </cell>
        </row>
        <row r="9733">
          <cell r="L9733">
            <v>2878000</v>
          </cell>
        </row>
        <row r="9734">
          <cell r="L9734">
            <v>0</v>
          </cell>
        </row>
        <row r="9735">
          <cell r="L9735">
            <v>4840000</v>
          </cell>
        </row>
        <row r="9736">
          <cell r="L9736">
            <v>0</v>
          </cell>
        </row>
        <row r="9737">
          <cell r="L9737">
            <v>3158800</v>
          </cell>
        </row>
        <row r="9738">
          <cell r="L9738">
            <v>0</v>
          </cell>
        </row>
        <row r="9739">
          <cell r="L9739">
            <v>0</v>
          </cell>
        </row>
        <row r="9740">
          <cell r="L9740">
            <v>0</v>
          </cell>
        </row>
        <row r="9741">
          <cell r="L9741">
            <v>315880</v>
          </cell>
        </row>
        <row r="9742">
          <cell r="L9742">
            <v>0</v>
          </cell>
        </row>
        <row r="9743">
          <cell r="L9743">
            <v>600000</v>
          </cell>
        </row>
        <row r="9744">
          <cell r="L9744">
            <v>0</v>
          </cell>
        </row>
        <row r="9745">
          <cell r="L9745">
            <v>1400000</v>
          </cell>
        </row>
        <row r="9746">
          <cell r="L9746">
            <v>0</v>
          </cell>
        </row>
        <row r="9747">
          <cell r="L9747">
            <v>250000</v>
          </cell>
        </row>
        <row r="9748">
          <cell r="L9748">
            <v>0</v>
          </cell>
        </row>
        <row r="9749">
          <cell r="L9749">
            <v>3030000</v>
          </cell>
        </row>
        <row r="9750">
          <cell r="L9750">
            <v>0</v>
          </cell>
        </row>
        <row r="9751">
          <cell r="L9751">
            <v>2727273</v>
          </cell>
        </row>
        <row r="9752">
          <cell r="L9752">
            <v>0</v>
          </cell>
        </row>
        <row r="9753">
          <cell r="L9753">
            <v>272727</v>
          </cell>
        </row>
        <row r="9754">
          <cell r="L9754">
            <v>0</v>
          </cell>
        </row>
        <row r="9755">
          <cell r="L9755">
            <v>170000</v>
          </cell>
        </row>
        <row r="9756">
          <cell r="L9756">
            <v>0</v>
          </cell>
        </row>
        <row r="9757">
          <cell r="L9757">
            <v>330000</v>
          </cell>
        </row>
        <row r="9758">
          <cell r="L9758">
            <v>0</v>
          </cell>
        </row>
        <row r="9759">
          <cell r="L9759">
            <v>1772000</v>
          </cell>
        </row>
        <row r="9760">
          <cell r="L9760">
            <v>0</v>
          </cell>
        </row>
        <row r="9761">
          <cell r="L9761">
            <v>150000000</v>
          </cell>
        </row>
        <row r="9762">
          <cell r="L9762">
            <v>0</v>
          </cell>
        </row>
        <row r="9763">
          <cell r="L9763">
            <v>208600</v>
          </cell>
        </row>
        <row r="9764">
          <cell r="L9764">
            <v>0</v>
          </cell>
        </row>
        <row r="9765">
          <cell r="L9765">
            <v>926000</v>
          </cell>
        </row>
        <row r="9766">
          <cell r="L9766">
            <v>0</v>
          </cell>
        </row>
        <row r="9767">
          <cell r="L9767">
            <v>92600</v>
          </cell>
        </row>
        <row r="9768">
          <cell r="L9768">
            <v>0</v>
          </cell>
        </row>
        <row r="9769">
          <cell r="L9769">
            <v>190000</v>
          </cell>
        </row>
        <row r="9770">
          <cell r="L9770">
            <v>0</v>
          </cell>
        </row>
        <row r="9771">
          <cell r="L9771">
            <v>4900000</v>
          </cell>
        </row>
        <row r="9772">
          <cell r="L9772">
            <v>0</v>
          </cell>
        </row>
        <row r="9773">
          <cell r="L9773">
            <v>198000</v>
          </cell>
        </row>
        <row r="9774">
          <cell r="L9774">
            <v>0</v>
          </cell>
        </row>
        <row r="9775">
          <cell r="L9775">
            <v>36364</v>
          </cell>
        </row>
        <row r="9776">
          <cell r="L9776">
            <v>0</v>
          </cell>
        </row>
        <row r="9777">
          <cell r="L9777">
            <v>3636</v>
          </cell>
        </row>
        <row r="9778">
          <cell r="L9778">
            <v>0</v>
          </cell>
        </row>
        <row r="9779">
          <cell r="L9779">
            <v>600000</v>
          </cell>
        </row>
        <row r="9780">
          <cell r="L9780">
            <v>0</v>
          </cell>
        </row>
        <row r="9781">
          <cell r="L9781">
            <v>178824358</v>
          </cell>
        </row>
        <row r="9782">
          <cell r="L9782">
            <v>0</v>
          </cell>
        </row>
        <row r="9783">
          <cell r="L9783">
            <v>1015364500</v>
          </cell>
        </row>
        <row r="9784">
          <cell r="L9784">
            <v>0</v>
          </cell>
        </row>
        <row r="9785">
          <cell r="L9785">
            <v>2827000</v>
          </cell>
        </row>
        <row r="9786">
          <cell r="L9786">
            <v>0</v>
          </cell>
        </row>
        <row r="9787">
          <cell r="L9787">
            <v>282700</v>
          </cell>
        </row>
        <row r="9788">
          <cell r="L9788">
            <v>0</v>
          </cell>
        </row>
        <row r="9789">
          <cell r="L9789">
            <v>4386000</v>
          </cell>
        </row>
        <row r="9790">
          <cell r="L9790">
            <v>0</v>
          </cell>
        </row>
        <row r="9791">
          <cell r="L9791">
            <v>75000</v>
          </cell>
        </row>
        <row r="9792">
          <cell r="L9792">
            <v>0</v>
          </cell>
        </row>
        <row r="9793">
          <cell r="L9793">
            <v>1000000</v>
          </cell>
        </row>
        <row r="9794">
          <cell r="L9794">
            <v>0</v>
          </cell>
        </row>
        <row r="9795">
          <cell r="L9795">
            <v>1000000000</v>
          </cell>
        </row>
        <row r="9796">
          <cell r="L9796">
            <v>0</v>
          </cell>
        </row>
        <row r="9797">
          <cell r="L9797">
            <v>44257884</v>
          </cell>
        </row>
        <row r="9798">
          <cell r="L9798">
            <v>0</v>
          </cell>
        </row>
        <row r="9799">
          <cell r="L9799">
            <v>10000</v>
          </cell>
        </row>
        <row r="9800">
          <cell r="L9800">
            <v>0</v>
          </cell>
        </row>
        <row r="9801">
          <cell r="L9801">
            <v>1000</v>
          </cell>
        </row>
        <row r="9802">
          <cell r="L9802">
            <v>0</v>
          </cell>
        </row>
        <row r="9803">
          <cell r="L9803">
            <v>22500000</v>
          </cell>
        </row>
        <row r="9804">
          <cell r="L9804">
            <v>0</v>
          </cell>
        </row>
        <row r="9805">
          <cell r="L9805">
            <v>3209792</v>
          </cell>
        </row>
        <row r="9806">
          <cell r="L9806">
            <v>0</v>
          </cell>
        </row>
        <row r="9807">
          <cell r="L9807">
            <v>40234440</v>
          </cell>
        </row>
        <row r="9808">
          <cell r="L9808">
            <v>0</v>
          </cell>
        </row>
        <row r="9809">
          <cell r="L9809">
            <v>4023444</v>
          </cell>
        </row>
        <row r="9810">
          <cell r="L9810">
            <v>0</v>
          </cell>
        </row>
        <row r="9811">
          <cell r="L9811">
            <v>10874040</v>
          </cell>
        </row>
        <row r="9812">
          <cell r="L9812">
            <v>0</v>
          </cell>
        </row>
        <row r="9813">
          <cell r="L9813">
            <v>1087404</v>
          </cell>
        </row>
        <row r="9814">
          <cell r="L9814">
            <v>0</v>
          </cell>
        </row>
        <row r="9815">
          <cell r="L9815">
            <v>7558000</v>
          </cell>
        </row>
        <row r="9816">
          <cell r="L9816">
            <v>0</v>
          </cell>
        </row>
        <row r="9817">
          <cell r="L9817">
            <v>56500</v>
          </cell>
        </row>
        <row r="9818">
          <cell r="L9818">
            <v>0</v>
          </cell>
        </row>
        <row r="9819">
          <cell r="L9819">
            <v>4376000</v>
          </cell>
        </row>
        <row r="9820">
          <cell r="L9820">
            <v>0</v>
          </cell>
        </row>
        <row r="9821">
          <cell r="L9821">
            <v>1110000</v>
          </cell>
        </row>
        <row r="9822">
          <cell r="L9822">
            <v>0</v>
          </cell>
        </row>
        <row r="9823">
          <cell r="L9823">
            <v>4900000</v>
          </cell>
        </row>
        <row r="9824">
          <cell r="L9824">
            <v>0</v>
          </cell>
        </row>
        <row r="9825">
          <cell r="L9825">
            <v>14609000</v>
          </cell>
        </row>
        <row r="9826">
          <cell r="L9826">
            <v>0</v>
          </cell>
        </row>
        <row r="9827">
          <cell r="L9827">
            <v>1000000</v>
          </cell>
        </row>
        <row r="9828">
          <cell r="L9828">
            <v>0</v>
          </cell>
        </row>
        <row r="9829">
          <cell r="L9829">
            <v>205140934</v>
          </cell>
        </row>
        <row r="9830">
          <cell r="L9830">
            <v>0</v>
          </cell>
        </row>
        <row r="9831">
          <cell r="L9831">
            <v>256000</v>
          </cell>
        </row>
        <row r="9832">
          <cell r="L9832">
            <v>0</v>
          </cell>
        </row>
        <row r="9833">
          <cell r="L9833">
            <v>25600</v>
          </cell>
        </row>
        <row r="9834">
          <cell r="L9834">
            <v>0</v>
          </cell>
        </row>
        <row r="9835">
          <cell r="L9835">
            <v>2474</v>
          </cell>
        </row>
        <row r="9836">
          <cell r="L9836">
            <v>0</v>
          </cell>
        </row>
        <row r="9837">
          <cell r="L9837">
            <v>775041982</v>
          </cell>
        </row>
        <row r="9838">
          <cell r="L9838">
            <v>0</v>
          </cell>
        </row>
        <row r="9839">
          <cell r="L9839">
            <v>387521</v>
          </cell>
        </row>
        <row r="9840">
          <cell r="L9840">
            <v>0</v>
          </cell>
        </row>
        <row r="9841">
          <cell r="L9841">
            <v>38752</v>
          </cell>
        </row>
        <row r="9842">
          <cell r="L9842">
            <v>0</v>
          </cell>
        </row>
        <row r="9843">
          <cell r="L9843">
            <v>200000000</v>
          </cell>
        </row>
        <row r="9844">
          <cell r="L9844">
            <v>0</v>
          </cell>
        </row>
        <row r="9845">
          <cell r="L9845">
            <v>900000000</v>
          </cell>
        </row>
        <row r="9846">
          <cell r="L9846">
            <v>0</v>
          </cell>
        </row>
        <row r="9847">
          <cell r="L9847">
            <v>50851900</v>
          </cell>
        </row>
        <row r="9848">
          <cell r="L9848">
            <v>0</v>
          </cell>
        </row>
        <row r="9849">
          <cell r="L9849">
            <v>7614811</v>
          </cell>
        </row>
        <row r="9850">
          <cell r="L9850">
            <v>0</v>
          </cell>
        </row>
        <row r="9851">
          <cell r="L9851">
            <v>22331862</v>
          </cell>
        </row>
        <row r="9852">
          <cell r="L9852">
            <v>0</v>
          </cell>
        </row>
        <row r="9853">
          <cell r="L9853">
            <v>4195886</v>
          </cell>
        </row>
        <row r="9854">
          <cell r="L9854">
            <v>0</v>
          </cell>
        </row>
        <row r="9855">
          <cell r="L9855">
            <v>1142139</v>
          </cell>
        </row>
        <row r="9856">
          <cell r="L9856">
            <v>0</v>
          </cell>
        </row>
        <row r="9857">
          <cell r="L9857">
            <v>10000</v>
          </cell>
        </row>
        <row r="9858">
          <cell r="L9858">
            <v>0</v>
          </cell>
        </row>
        <row r="9859">
          <cell r="L9859">
            <v>1000</v>
          </cell>
        </row>
        <row r="9860">
          <cell r="L9860">
            <v>0</v>
          </cell>
        </row>
        <row r="9861">
          <cell r="L9861">
            <v>16757000</v>
          </cell>
        </row>
        <row r="9862">
          <cell r="L9862">
            <v>0</v>
          </cell>
        </row>
        <row r="9863">
          <cell r="L9863">
            <v>251244</v>
          </cell>
        </row>
        <row r="9864">
          <cell r="L9864">
            <v>0</v>
          </cell>
        </row>
        <row r="9865">
          <cell r="L9865">
            <v>7027000</v>
          </cell>
        </row>
        <row r="9866">
          <cell r="L9866">
            <v>0</v>
          </cell>
        </row>
        <row r="9867">
          <cell r="L9867">
            <v>187500</v>
          </cell>
        </row>
        <row r="9868">
          <cell r="L9868">
            <v>0</v>
          </cell>
        </row>
        <row r="9869">
          <cell r="L9869">
            <v>11504000</v>
          </cell>
        </row>
        <row r="9870">
          <cell r="L9870">
            <v>0</v>
          </cell>
        </row>
        <row r="9871">
          <cell r="L9871">
            <v>2505000</v>
          </cell>
        </row>
        <row r="9872">
          <cell r="L9872">
            <v>0</v>
          </cell>
        </row>
        <row r="9873">
          <cell r="L9873">
            <v>20107846</v>
          </cell>
        </row>
        <row r="9874">
          <cell r="L9874">
            <v>0</v>
          </cell>
        </row>
        <row r="9875">
          <cell r="L9875">
            <v>2010785</v>
          </cell>
        </row>
        <row r="9876">
          <cell r="L9876">
            <v>0</v>
          </cell>
        </row>
        <row r="9877">
          <cell r="L9877">
            <v>2727273</v>
          </cell>
        </row>
        <row r="9878">
          <cell r="L9878">
            <v>0</v>
          </cell>
        </row>
        <row r="9879">
          <cell r="L9879">
            <v>272727</v>
          </cell>
        </row>
        <row r="9880">
          <cell r="L9880">
            <v>0</v>
          </cell>
        </row>
        <row r="9881">
          <cell r="L9881">
            <v>300000</v>
          </cell>
        </row>
        <row r="9882">
          <cell r="L9882">
            <v>0</v>
          </cell>
        </row>
        <row r="9883">
          <cell r="L9883">
            <v>145000</v>
          </cell>
        </row>
        <row r="9884">
          <cell r="L9884">
            <v>0</v>
          </cell>
        </row>
        <row r="9885">
          <cell r="L9885">
            <v>698000</v>
          </cell>
        </row>
        <row r="9886">
          <cell r="L9886">
            <v>0</v>
          </cell>
        </row>
        <row r="9887">
          <cell r="L9887">
            <v>1052273</v>
          </cell>
        </row>
        <row r="9888">
          <cell r="L9888">
            <v>0</v>
          </cell>
        </row>
        <row r="9889">
          <cell r="L9889">
            <v>105227</v>
          </cell>
        </row>
        <row r="9890">
          <cell r="L9890">
            <v>0</v>
          </cell>
        </row>
        <row r="9891">
          <cell r="L9891">
            <v>30000</v>
          </cell>
        </row>
        <row r="9892">
          <cell r="L9892">
            <v>0</v>
          </cell>
        </row>
        <row r="9893">
          <cell r="L9893">
            <v>6438870</v>
          </cell>
        </row>
        <row r="9894">
          <cell r="L9894">
            <v>0</v>
          </cell>
        </row>
        <row r="9895">
          <cell r="L9895">
            <v>1519690</v>
          </cell>
        </row>
        <row r="9896">
          <cell r="L9896">
            <v>0</v>
          </cell>
        </row>
        <row r="9897">
          <cell r="L9897">
            <v>22118631</v>
          </cell>
        </row>
        <row r="9898">
          <cell r="L9898">
            <v>0</v>
          </cell>
        </row>
        <row r="9899">
          <cell r="L9899">
            <v>10000</v>
          </cell>
        </row>
        <row r="9900">
          <cell r="L9900">
            <v>0</v>
          </cell>
        </row>
        <row r="9901">
          <cell r="L9901">
            <v>1000</v>
          </cell>
        </row>
        <row r="9902">
          <cell r="L9902">
            <v>0</v>
          </cell>
        </row>
        <row r="9903">
          <cell r="L9903">
            <v>1000000</v>
          </cell>
        </row>
        <row r="9904">
          <cell r="L9904">
            <v>0</v>
          </cell>
        </row>
        <row r="9905">
          <cell r="L9905">
            <v>150000000</v>
          </cell>
        </row>
        <row r="9906">
          <cell r="L9906">
            <v>0</v>
          </cell>
        </row>
        <row r="9907">
          <cell r="L9907">
            <v>58333</v>
          </cell>
        </row>
        <row r="9908">
          <cell r="L9908">
            <v>0</v>
          </cell>
        </row>
        <row r="9909">
          <cell r="L9909">
            <v>2827658</v>
          </cell>
        </row>
        <row r="9910">
          <cell r="L9910">
            <v>0</v>
          </cell>
        </row>
        <row r="9911">
          <cell r="L9911">
            <v>395261</v>
          </cell>
        </row>
        <row r="9912">
          <cell r="L9912">
            <v>0</v>
          </cell>
        </row>
        <row r="9913">
          <cell r="L9913">
            <v>6420799</v>
          </cell>
        </row>
        <row r="9914">
          <cell r="L9914">
            <v>0</v>
          </cell>
        </row>
        <row r="9915">
          <cell r="L9915">
            <v>615179</v>
          </cell>
        </row>
        <row r="9916">
          <cell r="L9916">
            <v>0</v>
          </cell>
        </row>
        <row r="9917">
          <cell r="L9917">
            <v>61518</v>
          </cell>
        </row>
        <row r="9918">
          <cell r="L9918">
            <v>0</v>
          </cell>
        </row>
        <row r="9919">
          <cell r="L9919">
            <v>1073182</v>
          </cell>
        </row>
        <row r="9920">
          <cell r="L9920">
            <v>0</v>
          </cell>
        </row>
        <row r="9921">
          <cell r="L9921">
            <v>1364509</v>
          </cell>
        </row>
        <row r="9922">
          <cell r="L9922">
            <v>0</v>
          </cell>
        </row>
        <row r="9923">
          <cell r="L9923">
            <v>652409</v>
          </cell>
        </row>
        <row r="9924">
          <cell r="L9924">
            <v>0</v>
          </cell>
        </row>
        <row r="9925">
          <cell r="L9925">
            <v>3130500</v>
          </cell>
        </row>
        <row r="9926">
          <cell r="L9926">
            <v>0</v>
          </cell>
        </row>
        <row r="9927">
          <cell r="L9927">
            <v>107318</v>
          </cell>
        </row>
        <row r="9928">
          <cell r="L9928">
            <v>0</v>
          </cell>
        </row>
        <row r="9929">
          <cell r="L9929">
            <v>135491</v>
          </cell>
        </row>
        <row r="9930">
          <cell r="L9930">
            <v>0</v>
          </cell>
        </row>
        <row r="9931">
          <cell r="L9931">
            <v>65241</v>
          </cell>
        </row>
        <row r="9932">
          <cell r="L9932">
            <v>0</v>
          </cell>
        </row>
        <row r="9933">
          <cell r="L9933">
            <v>1000000</v>
          </cell>
        </row>
        <row r="9934">
          <cell r="L9934">
            <v>0</v>
          </cell>
        </row>
        <row r="9935">
          <cell r="L9935">
            <v>170000000</v>
          </cell>
        </row>
        <row r="9936">
          <cell r="L9936">
            <v>0</v>
          </cell>
        </row>
        <row r="9937">
          <cell r="L9937">
            <v>312500</v>
          </cell>
        </row>
        <row r="9938">
          <cell r="L9938">
            <v>0</v>
          </cell>
        </row>
        <row r="9939">
          <cell r="L9939">
            <v>1000000</v>
          </cell>
        </row>
        <row r="9940">
          <cell r="L9940">
            <v>0</v>
          </cell>
        </row>
        <row r="9941">
          <cell r="L9941">
            <v>1110000</v>
          </cell>
        </row>
        <row r="9942">
          <cell r="L9942">
            <v>0</v>
          </cell>
        </row>
        <row r="9943">
          <cell r="L9943">
            <v>111000</v>
          </cell>
        </row>
        <row r="9944">
          <cell r="L9944">
            <v>0</v>
          </cell>
        </row>
        <row r="9945">
          <cell r="L9945">
            <v>350000</v>
          </cell>
        </row>
        <row r="9946">
          <cell r="L9946">
            <v>0</v>
          </cell>
        </row>
        <row r="9947">
          <cell r="L9947">
            <v>35000</v>
          </cell>
        </row>
        <row r="9948">
          <cell r="L9948">
            <v>0</v>
          </cell>
        </row>
        <row r="9949">
          <cell r="L9949">
            <v>120000</v>
          </cell>
        </row>
        <row r="9950">
          <cell r="L9950">
            <v>0</v>
          </cell>
        </row>
        <row r="9951">
          <cell r="L9951">
            <v>467000</v>
          </cell>
        </row>
        <row r="9952">
          <cell r="L9952">
            <v>0</v>
          </cell>
        </row>
        <row r="9953">
          <cell r="L9953">
            <v>100000000</v>
          </cell>
        </row>
        <row r="9954">
          <cell r="L9954">
            <v>0</v>
          </cell>
        </row>
        <row r="9955">
          <cell r="L9955">
            <v>10000</v>
          </cell>
        </row>
        <row r="9956">
          <cell r="L9956">
            <v>0</v>
          </cell>
        </row>
        <row r="9957">
          <cell r="L9957">
            <v>1000</v>
          </cell>
        </row>
        <row r="9958">
          <cell r="L9958">
            <v>0</v>
          </cell>
        </row>
        <row r="9959">
          <cell r="L9959">
            <v>100000000</v>
          </cell>
        </row>
        <row r="9960">
          <cell r="L9960">
            <v>0</v>
          </cell>
        </row>
        <row r="9961">
          <cell r="L9961">
            <v>10000</v>
          </cell>
        </row>
        <row r="9962">
          <cell r="L9962">
            <v>0</v>
          </cell>
        </row>
        <row r="9963">
          <cell r="L9963">
            <v>1000</v>
          </cell>
        </row>
        <row r="9964">
          <cell r="L9964">
            <v>0</v>
          </cell>
        </row>
        <row r="9965">
          <cell r="L9965">
            <v>560000</v>
          </cell>
        </row>
        <row r="9966">
          <cell r="L9966">
            <v>0</v>
          </cell>
        </row>
        <row r="9967">
          <cell r="L9967">
            <v>6197500</v>
          </cell>
        </row>
        <row r="9968">
          <cell r="L9968">
            <v>0</v>
          </cell>
        </row>
        <row r="9969">
          <cell r="L9969">
            <v>2144000</v>
          </cell>
        </row>
        <row r="9970">
          <cell r="L9970">
            <v>0</v>
          </cell>
        </row>
        <row r="9971">
          <cell r="L9971">
            <v>214400</v>
          </cell>
        </row>
        <row r="9972">
          <cell r="L9972">
            <v>0</v>
          </cell>
        </row>
        <row r="9973">
          <cell r="L9973">
            <v>326000</v>
          </cell>
        </row>
        <row r="9974">
          <cell r="L9974">
            <v>0</v>
          </cell>
        </row>
        <row r="9975">
          <cell r="L9975">
            <v>17057000</v>
          </cell>
        </row>
        <row r="9976">
          <cell r="L9976">
            <v>0</v>
          </cell>
        </row>
        <row r="9977">
          <cell r="L9977">
            <v>17469592</v>
          </cell>
        </row>
        <row r="9978">
          <cell r="L9978">
            <v>0</v>
          </cell>
        </row>
        <row r="9979">
          <cell r="L9979">
            <v>1746959</v>
          </cell>
        </row>
        <row r="9980">
          <cell r="L9980">
            <v>0</v>
          </cell>
        </row>
        <row r="9981">
          <cell r="L9981">
            <v>1367955</v>
          </cell>
        </row>
        <row r="9982">
          <cell r="L9982">
            <v>0</v>
          </cell>
        </row>
        <row r="9983">
          <cell r="L9983">
            <v>136795</v>
          </cell>
        </row>
        <row r="9984">
          <cell r="L9984">
            <v>0</v>
          </cell>
        </row>
        <row r="9985">
          <cell r="L9985">
            <v>540596</v>
          </cell>
        </row>
        <row r="9986">
          <cell r="L9986">
            <v>0</v>
          </cell>
        </row>
        <row r="9987">
          <cell r="L9987">
            <v>54060</v>
          </cell>
        </row>
        <row r="9988">
          <cell r="L9988">
            <v>0</v>
          </cell>
        </row>
        <row r="9989">
          <cell r="L9989">
            <v>90000</v>
          </cell>
        </row>
        <row r="9990">
          <cell r="L9990">
            <v>0</v>
          </cell>
        </row>
        <row r="9991">
          <cell r="L9991">
            <v>50000000</v>
          </cell>
        </row>
        <row r="9992">
          <cell r="L9992">
            <v>0</v>
          </cell>
        </row>
        <row r="9993">
          <cell r="L9993">
            <v>1398466</v>
          </cell>
        </row>
        <row r="9994">
          <cell r="L9994">
            <v>0</v>
          </cell>
        </row>
        <row r="9995">
          <cell r="L9995">
            <v>550000</v>
          </cell>
        </row>
        <row r="9996">
          <cell r="L9996">
            <v>0</v>
          </cell>
        </row>
        <row r="9997">
          <cell r="L9997">
            <v>300000</v>
          </cell>
        </row>
        <row r="9998">
          <cell r="L9998">
            <v>0</v>
          </cell>
        </row>
        <row r="9999">
          <cell r="L9999">
            <v>670329</v>
          </cell>
        </row>
        <row r="10000">
          <cell r="L10000">
            <v>0</v>
          </cell>
        </row>
        <row r="10001">
          <cell r="L10001">
            <v>52658</v>
          </cell>
        </row>
        <row r="10002">
          <cell r="L10002">
            <v>0</v>
          </cell>
        </row>
        <row r="10003">
          <cell r="L10003">
            <v>139847</v>
          </cell>
        </row>
        <row r="10004">
          <cell r="L10004">
            <v>0</v>
          </cell>
        </row>
        <row r="10005">
          <cell r="L10005">
            <v>55000</v>
          </cell>
        </row>
        <row r="10006">
          <cell r="L10006">
            <v>0</v>
          </cell>
        </row>
        <row r="10007">
          <cell r="L10007">
            <v>30000</v>
          </cell>
        </row>
        <row r="10008">
          <cell r="L10008">
            <v>0</v>
          </cell>
        </row>
        <row r="10009">
          <cell r="L10009">
            <v>67033</v>
          </cell>
        </row>
        <row r="10010">
          <cell r="L10010">
            <v>0</v>
          </cell>
        </row>
        <row r="10011">
          <cell r="L10011">
            <v>5266</v>
          </cell>
        </row>
        <row r="10012">
          <cell r="L10012">
            <v>0</v>
          </cell>
        </row>
        <row r="10013">
          <cell r="L10013">
            <v>36702510</v>
          </cell>
        </row>
        <row r="10014">
          <cell r="L10014">
            <v>0</v>
          </cell>
        </row>
        <row r="10015">
          <cell r="L10015">
            <v>305305000</v>
          </cell>
        </row>
        <row r="10016">
          <cell r="L10016">
            <v>0</v>
          </cell>
        </row>
        <row r="10017">
          <cell r="L10017">
            <v>500000000</v>
          </cell>
        </row>
        <row r="10018">
          <cell r="L10018">
            <v>0</v>
          </cell>
        </row>
        <row r="10019">
          <cell r="L10019">
            <v>2500000</v>
          </cell>
        </row>
        <row r="10020">
          <cell r="L10020">
            <v>0</v>
          </cell>
        </row>
        <row r="10021">
          <cell r="L10021">
            <v>345000</v>
          </cell>
        </row>
        <row r="10022">
          <cell r="L10022">
            <v>0</v>
          </cell>
        </row>
        <row r="10023">
          <cell r="L10023">
            <v>400000000</v>
          </cell>
        </row>
        <row r="10024">
          <cell r="L10024">
            <v>0</v>
          </cell>
        </row>
        <row r="10025">
          <cell r="L10025">
            <v>1302000</v>
          </cell>
        </row>
        <row r="10026">
          <cell r="L10026">
            <v>0</v>
          </cell>
        </row>
        <row r="10027">
          <cell r="L10027">
            <v>130200</v>
          </cell>
        </row>
        <row r="10028">
          <cell r="L10028">
            <v>0</v>
          </cell>
        </row>
        <row r="10029">
          <cell r="L10029">
            <v>4000000</v>
          </cell>
        </row>
        <row r="10030">
          <cell r="L10030">
            <v>0</v>
          </cell>
        </row>
        <row r="10031">
          <cell r="L10031">
            <v>10000000</v>
          </cell>
        </row>
        <row r="10032">
          <cell r="L10032">
            <v>0</v>
          </cell>
        </row>
        <row r="10033">
          <cell r="L10033">
            <v>1000000</v>
          </cell>
        </row>
        <row r="10034">
          <cell r="L10034">
            <v>0</v>
          </cell>
        </row>
        <row r="10035">
          <cell r="L10035">
            <v>189406</v>
          </cell>
        </row>
        <row r="10036">
          <cell r="L10036">
            <v>0</v>
          </cell>
        </row>
        <row r="10037">
          <cell r="L10037">
            <v>2288000</v>
          </cell>
        </row>
        <row r="10038">
          <cell r="L10038">
            <v>0</v>
          </cell>
        </row>
        <row r="10039">
          <cell r="L10039">
            <v>2508000</v>
          </cell>
        </row>
        <row r="10040">
          <cell r="L10040">
            <v>0</v>
          </cell>
        </row>
        <row r="10041">
          <cell r="L10041">
            <v>584100</v>
          </cell>
        </row>
        <row r="10042">
          <cell r="L10042">
            <v>0</v>
          </cell>
        </row>
        <row r="10043">
          <cell r="L10043">
            <v>12210000</v>
          </cell>
        </row>
        <row r="10044">
          <cell r="L10044">
            <v>0</v>
          </cell>
        </row>
        <row r="10045">
          <cell r="L10045">
            <v>10000000</v>
          </cell>
        </row>
        <row r="10046">
          <cell r="L10046">
            <v>0</v>
          </cell>
        </row>
        <row r="10047">
          <cell r="L10047">
            <v>2000000000</v>
          </cell>
        </row>
        <row r="10048">
          <cell r="L10048">
            <v>0</v>
          </cell>
        </row>
        <row r="10049">
          <cell r="L10049">
            <v>2700</v>
          </cell>
        </row>
        <row r="10050">
          <cell r="L10050">
            <v>0</v>
          </cell>
        </row>
        <row r="10051">
          <cell r="L10051">
            <v>1000000000</v>
          </cell>
        </row>
        <row r="10052">
          <cell r="L10052">
            <v>0</v>
          </cell>
        </row>
        <row r="10053">
          <cell r="L10053">
            <v>7500000</v>
          </cell>
        </row>
        <row r="10054">
          <cell r="L10054">
            <v>0</v>
          </cell>
        </row>
        <row r="10055">
          <cell r="L10055">
            <v>33928</v>
          </cell>
        </row>
        <row r="10056">
          <cell r="L10056">
            <v>0</v>
          </cell>
        </row>
        <row r="10057">
          <cell r="L10057">
            <v>278150</v>
          </cell>
        </row>
        <row r="10058">
          <cell r="L10058">
            <v>0</v>
          </cell>
        </row>
        <row r="10059">
          <cell r="L10059">
            <v>21239</v>
          </cell>
        </row>
        <row r="10060">
          <cell r="L10060">
            <v>0</v>
          </cell>
        </row>
        <row r="10061">
          <cell r="L10061">
            <v>100000000</v>
          </cell>
        </row>
        <row r="10062">
          <cell r="L10062">
            <v>0</v>
          </cell>
        </row>
        <row r="10063">
          <cell r="L10063">
            <v>10000</v>
          </cell>
        </row>
        <row r="10064">
          <cell r="L10064">
            <v>0</v>
          </cell>
        </row>
        <row r="10065">
          <cell r="L10065">
            <v>1000</v>
          </cell>
        </row>
        <row r="10066">
          <cell r="L10066">
            <v>0</v>
          </cell>
        </row>
        <row r="10067">
          <cell r="L10067">
            <v>171250000</v>
          </cell>
        </row>
        <row r="10068">
          <cell r="L10068">
            <v>0</v>
          </cell>
        </row>
        <row r="10069">
          <cell r="L10069">
            <v>85625</v>
          </cell>
        </row>
        <row r="10070">
          <cell r="L10070">
            <v>0</v>
          </cell>
        </row>
        <row r="10071">
          <cell r="L10071">
            <v>8563</v>
          </cell>
        </row>
        <row r="10072">
          <cell r="L10072">
            <v>0</v>
          </cell>
        </row>
        <row r="10073">
          <cell r="L10073">
            <v>150000</v>
          </cell>
        </row>
        <row r="10074">
          <cell r="L10074">
            <v>0</v>
          </cell>
        </row>
        <row r="10075">
          <cell r="L10075">
            <v>10000</v>
          </cell>
        </row>
        <row r="10076">
          <cell r="L10076">
            <v>0</v>
          </cell>
        </row>
        <row r="10077">
          <cell r="L10077">
            <v>1000</v>
          </cell>
        </row>
        <row r="10078">
          <cell r="L10078">
            <v>0</v>
          </cell>
        </row>
        <row r="10079">
          <cell r="L10079">
            <v>11961444</v>
          </cell>
        </row>
        <row r="10080">
          <cell r="L10080">
            <v>0</v>
          </cell>
        </row>
        <row r="10081">
          <cell r="L10081">
            <v>10000</v>
          </cell>
        </row>
        <row r="10082">
          <cell r="L10082">
            <v>0</v>
          </cell>
        </row>
        <row r="10083">
          <cell r="L10083">
            <v>1000</v>
          </cell>
        </row>
        <row r="10084">
          <cell r="L10084">
            <v>0</v>
          </cell>
        </row>
        <row r="10085">
          <cell r="L10085">
            <v>100000000</v>
          </cell>
        </row>
        <row r="10086">
          <cell r="L10086">
            <v>0</v>
          </cell>
        </row>
        <row r="10087">
          <cell r="L10087">
            <v>19216551</v>
          </cell>
        </row>
        <row r="10088">
          <cell r="L10088">
            <v>0</v>
          </cell>
        </row>
        <row r="10089">
          <cell r="L10089">
            <v>10000</v>
          </cell>
        </row>
        <row r="10090">
          <cell r="L10090">
            <v>0</v>
          </cell>
        </row>
        <row r="10091">
          <cell r="L10091">
            <v>1000</v>
          </cell>
        </row>
        <row r="10092">
          <cell r="L10092">
            <v>0</v>
          </cell>
        </row>
        <row r="10093">
          <cell r="L10093">
            <v>40621440</v>
          </cell>
        </row>
        <row r="10094">
          <cell r="L10094">
            <v>0</v>
          </cell>
        </row>
        <row r="10095">
          <cell r="L10095">
            <v>4062144</v>
          </cell>
        </row>
        <row r="10096">
          <cell r="L10096">
            <v>0</v>
          </cell>
        </row>
        <row r="10097">
          <cell r="L10097">
            <v>4400000</v>
          </cell>
        </row>
        <row r="10098">
          <cell r="L10098">
            <v>0</v>
          </cell>
        </row>
        <row r="10099">
          <cell r="L10099">
            <v>440000</v>
          </cell>
        </row>
        <row r="10100">
          <cell r="L10100">
            <v>0</v>
          </cell>
        </row>
        <row r="10101">
          <cell r="L10101">
            <v>638182</v>
          </cell>
        </row>
        <row r="10102">
          <cell r="L10102">
            <v>0</v>
          </cell>
        </row>
        <row r="10103">
          <cell r="L10103">
            <v>63818</v>
          </cell>
        </row>
        <row r="10104">
          <cell r="L10104">
            <v>0</v>
          </cell>
        </row>
        <row r="10105">
          <cell r="L10105">
            <v>2100000</v>
          </cell>
        </row>
        <row r="10106">
          <cell r="L10106">
            <v>0</v>
          </cell>
        </row>
        <row r="10107">
          <cell r="L10107">
            <v>1680000</v>
          </cell>
        </row>
        <row r="10108">
          <cell r="L10108">
            <v>0</v>
          </cell>
        </row>
        <row r="10109">
          <cell r="L10109">
            <v>898000</v>
          </cell>
        </row>
        <row r="10110">
          <cell r="L10110">
            <v>0</v>
          </cell>
        </row>
        <row r="10111">
          <cell r="L10111">
            <v>45000</v>
          </cell>
        </row>
        <row r="10112">
          <cell r="L10112">
            <v>0</v>
          </cell>
        </row>
        <row r="10113">
          <cell r="L10113">
            <v>63338000</v>
          </cell>
        </row>
        <row r="10114">
          <cell r="L10114">
            <v>0</v>
          </cell>
        </row>
        <row r="10115">
          <cell r="L10115">
            <v>22168</v>
          </cell>
        </row>
        <row r="10116">
          <cell r="L10116">
            <v>0</v>
          </cell>
        </row>
        <row r="10117">
          <cell r="L10117">
            <v>2217</v>
          </cell>
        </row>
        <row r="10118">
          <cell r="L10118">
            <v>0</v>
          </cell>
        </row>
        <row r="10119">
          <cell r="L10119">
            <v>1337200</v>
          </cell>
        </row>
        <row r="10120">
          <cell r="L10120">
            <v>0</v>
          </cell>
        </row>
        <row r="10121">
          <cell r="L10121">
            <v>360000</v>
          </cell>
        </row>
        <row r="10122">
          <cell r="L10122">
            <v>0</v>
          </cell>
        </row>
        <row r="10123">
          <cell r="L10123">
            <v>926000</v>
          </cell>
        </row>
        <row r="10124">
          <cell r="L10124">
            <v>0</v>
          </cell>
        </row>
        <row r="10125">
          <cell r="L10125">
            <v>40000</v>
          </cell>
        </row>
        <row r="10126">
          <cell r="L10126">
            <v>0</v>
          </cell>
        </row>
        <row r="10127">
          <cell r="L10127">
            <v>50000</v>
          </cell>
        </row>
        <row r="10128">
          <cell r="L10128">
            <v>0</v>
          </cell>
        </row>
        <row r="10129">
          <cell r="L10129">
            <v>84000</v>
          </cell>
        </row>
        <row r="10130">
          <cell r="L10130">
            <v>0</v>
          </cell>
        </row>
        <row r="10131">
          <cell r="L10131">
            <v>92600</v>
          </cell>
        </row>
        <row r="10132">
          <cell r="L10132">
            <v>0</v>
          </cell>
        </row>
        <row r="10133">
          <cell r="L10133">
            <v>926000</v>
          </cell>
        </row>
        <row r="10134">
          <cell r="L10134">
            <v>0</v>
          </cell>
        </row>
        <row r="10135">
          <cell r="L10135">
            <v>90000</v>
          </cell>
        </row>
        <row r="10136">
          <cell r="L10136">
            <v>0</v>
          </cell>
        </row>
        <row r="10137">
          <cell r="L10137">
            <v>92600</v>
          </cell>
        </row>
        <row r="10138">
          <cell r="L10138">
            <v>0</v>
          </cell>
        </row>
        <row r="10139">
          <cell r="L10139">
            <v>4669000</v>
          </cell>
        </row>
        <row r="10140">
          <cell r="L10140">
            <v>0</v>
          </cell>
        </row>
        <row r="10141">
          <cell r="L10141">
            <v>208600</v>
          </cell>
        </row>
        <row r="10142">
          <cell r="L10142">
            <v>0</v>
          </cell>
        </row>
        <row r="10143">
          <cell r="L10143">
            <v>158727</v>
          </cell>
        </row>
        <row r="10144">
          <cell r="L10144">
            <v>0</v>
          </cell>
        </row>
        <row r="10145">
          <cell r="L10145">
            <v>231220</v>
          </cell>
        </row>
        <row r="10146">
          <cell r="L10146">
            <v>0</v>
          </cell>
        </row>
        <row r="10147">
          <cell r="L10147">
            <v>230000</v>
          </cell>
        </row>
        <row r="10148">
          <cell r="L10148">
            <v>0</v>
          </cell>
        </row>
        <row r="10149">
          <cell r="L10149">
            <v>300000</v>
          </cell>
        </row>
        <row r="10150">
          <cell r="L10150">
            <v>0</v>
          </cell>
        </row>
        <row r="10151">
          <cell r="L10151">
            <v>15873</v>
          </cell>
        </row>
        <row r="10152">
          <cell r="L10152">
            <v>0</v>
          </cell>
        </row>
        <row r="10153">
          <cell r="L10153">
            <v>23122</v>
          </cell>
        </row>
        <row r="10154">
          <cell r="L10154">
            <v>0</v>
          </cell>
        </row>
        <row r="10155">
          <cell r="L10155">
            <v>23000</v>
          </cell>
        </row>
        <row r="10156">
          <cell r="L10156">
            <v>0</v>
          </cell>
        </row>
        <row r="10157">
          <cell r="L10157">
            <v>30000</v>
          </cell>
        </row>
        <row r="10158">
          <cell r="L10158">
            <v>0</v>
          </cell>
        </row>
        <row r="10159">
          <cell r="L10159">
            <v>11990000</v>
          </cell>
        </row>
        <row r="10160">
          <cell r="L10160">
            <v>0</v>
          </cell>
        </row>
        <row r="10161">
          <cell r="L10161">
            <v>1199000</v>
          </cell>
        </row>
        <row r="10162">
          <cell r="L10162">
            <v>0</v>
          </cell>
        </row>
        <row r="10163">
          <cell r="L10163">
            <v>2000000000</v>
          </cell>
        </row>
        <row r="10164">
          <cell r="L10164">
            <v>0</v>
          </cell>
        </row>
        <row r="10165">
          <cell r="L10165">
            <v>1000000</v>
          </cell>
        </row>
        <row r="10166">
          <cell r="L10166">
            <v>0</v>
          </cell>
        </row>
        <row r="10167">
          <cell r="L10167">
            <v>300000</v>
          </cell>
        </row>
        <row r="10168">
          <cell r="L10168">
            <v>0</v>
          </cell>
        </row>
        <row r="10169">
          <cell r="L10169">
            <v>300000</v>
          </cell>
        </row>
        <row r="10170">
          <cell r="L10170">
            <v>0</v>
          </cell>
        </row>
        <row r="10171">
          <cell r="L10171">
            <v>100000000</v>
          </cell>
        </row>
        <row r="10172">
          <cell r="L10172">
            <v>0</v>
          </cell>
        </row>
        <row r="10173">
          <cell r="L10173">
            <v>10000</v>
          </cell>
        </row>
        <row r="10174">
          <cell r="L10174">
            <v>0</v>
          </cell>
        </row>
        <row r="10175">
          <cell r="L10175">
            <v>1000</v>
          </cell>
        </row>
        <row r="10176">
          <cell r="L10176">
            <v>0</v>
          </cell>
        </row>
        <row r="10177">
          <cell r="L10177">
            <v>30000000</v>
          </cell>
        </row>
        <row r="10178">
          <cell r="L10178">
            <v>0</v>
          </cell>
        </row>
        <row r="10179">
          <cell r="L10179">
            <v>10000</v>
          </cell>
        </row>
        <row r="10180">
          <cell r="L10180">
            <v>0</v>
          </cell>
        </row>
        <row r="10181">
          <cell r="L10181">
            <v>1000</v>
          </cell>
        </row>
        <row r="10182">
          <cell r="L10182">
            <v>0</v>
          </cell>
        </row>
        <row r="10183">
          <cell r="L10183">
            <v>45000000</v>
          </cell>
        </row>
        <row r="10184">
          <cell r="L10184">
            <v>0</v>
          </cell>
        </row>
        <row r="10185">
          <cell r="L10185">
            <v>10000</v>
          </cell>
        </row>
        <row r="10186">
          <cell r="L10186">
            <v>0</v>
          </cell>
        </row>
        <row r="10187">
          <cell r="L10187">
            <v>1000</v>
          </cell>
        </row>
        <row r="10188">
          <cell r="L10188">
            <v>0</v>
          </cell>
        </row>
        <row r="10189">
          <cell r="L10189">
            <v>78965334</v>
          </cell>
        </row>
        <row r="10190">
          <cell r="L10190">
            <v>0</v>
          </cell>
        </row>
        <row r="10191">
          <cell r="L10191">
            <v>789653336</v>
          </cell>
        </row>
        <row r="10192">
          <cell r="L10192">
            <v>0</v>
          </cell>
        </row>
        <row r="10193">
          <cell r="L10193">
            <v>16256760</v>
          </cell>
        </row>
        <row r="10194">
          <cell r="L10194">
            <v>0</v>
          </cell>
        </row>
        <row r="10195">
          <cell r="L10195">
            <v>162567598</v>
          </cell>
        </row>
        <row r="10196">
          <cell r="L10196">
            <v>0</v>
          </cell>
        </row>
        <row r="10197">
          <cell r="L10197">
            <v>636790666</v>
          </cell>
        </row>
        <row r="10198">
          <cell r="L10198">
            <v>0</v>
          </cell>
        </row>
        <row r="10199">
          <cell r="L10199">
            <v>63679067</v>
          </cell>
        </row>
        <row r="10200">
          <cell r="L10200">
            <v>0</v>
          </cell>
        </row>
        <row r="10201">
          <cell r="L10201">
            <v>1052273</v>
          </cell>
        </row>
        <row r="10202">
          <cell r="L10202">
            <v>0</v>
          </cell>
        </row>
        <row r="10203">
          <cell r="L10203">
            <v>105227</v>
          </cell>
        </row>
        <row r="10204">
          <cell r="L10204">
            <v>0</v>
          </cell>
        </row>
        <row r="10205">
          <cell r="L10205">
            <v>1304818</v>
          </cell>
        </row>
        <row r="10206">
          <cell r="L10206">
            <v>0</v>
          </cell>
        </row>
        <row r="10207">
          <cell r="L10207">
            <v>130482</v>
          </cell>
        </row>
        <row r="10208">
          <cell r="L10208">
            <v>0</v>
          </cell>
        </row>
        <row r="10209">
          <cell r="L10209">
            <v>70000</v>
          </cell>
        </row>
        <row r="10210">
          <cell r="L10210">
            <v>0</v>
          </cell>
        </row>
        <row r="10211">
          <cell r="L10211">
            <v>145455</v>
          </cell>
        </row>
        <row r="10212">
          <cell r="L10212">
            <v>0</v>
          </cell>
        </row>
        <row r="10213">
          <cell r="L10213">
            <v>14545</v>
          </cell>
        </row>
        <row r="10214">
          <cell r="L10214">
            <v>0</v>
          </cell>
        </row>
        <row r="10215">
          <cell r="L10215">
            <v>100000</v>
          </cell>
        </row>
        <row r="10216">
          <cell r="L10216">
            <v>0</v>
          </cell>
        </row>
        <row r="10217">
          <cell r="L10217">
            <v>180000</v>
          </cell>
        </row>
        <row r="10218">
          <cell r="L10218">
            <v>0</v>
          </cell>
        </row>
        <row r="10219">
          <cell r="L10219">
            <v>926000</v>
          </cell>
        </row>
        <row r="10220">
          <cell r="L10220">
            <v>0</v>
          </cell>
        </row>
        <row r="10221">
          <cell r="L10221">
            <v>92600</v>
          </cell>
        </row>
        <row r="10222">
          <cell r="L10222">
            <v>0</v>
          </cell>
        </row>
        <row r="10223">
          <cell r="L10223">
            <v>40000</v>
          </cell>
        </row>
        <row r="10224">
          <cell r="L10224">
            <v>0</v>
          </cell>
        </row>
        <row r="10225">
          <cell r="L10225">
            <v>150000</v>
          </cell>
        </row>
        <row r="10226">
          <cell r="L10226">
            <v>0</v>
          </cell>
        </row>
        <row r="10227">
          <cell r="L10227">
            <v>186000000</v>
          </cell>
        </row>
        <row r="10228">
          <cell r="L10228">
            <v>0</v>
          </cell>
        </row>
        <row r="10229">
          <cell r="L10229">
            <v>180000000</v>
          </cell>
        </row>
        <row r="10230">
          <cell r="L10230">
            <v>0</v>
          </cell>
        </row>
        <row r="10231">
          <cell r="L10231">
            <v>300000</v>
          </cell>
        </row>
        <row r="10232">
          <cell r="L10232">
            <v>0</v>
          </cell>
        </row>
        <row r="10233">
          <cell r="L10233">
            <v>1582</v>
          </cell>
        </row>
        <row r="10234">
          <cell r="L10234">
            <v>0</v>
          </cell>
        </row>
        <row r="10235">
          <cell r="L10235">
            <v>2561</v>
          </cell>
        </row>
        <row r="10236">
          <cell r="L10236">
            <v>0</v>
          </cell>
        </row>
        <row r="10237">
          <cell r="L10237">
            <v>53643909</v>
          </cell>
        </row>
        <row r="10238">
          <cell r="L10238">
            <v>0</v>
          </cell>
        </row>
        <row r="10239">
          <cell r="L10239">
            <v>536439091</v>
          </cell>
        </row>
        <row r="10240">
          <cell r="L10240">
            <v>0</v>
          </cell>
        </row>
        <row r="10241">
          <cell r="L10241">
            <v>56177727</v>
          </cell>
        </row>
        <row r="10242">
          <cell r="L10242">
            <v>0</v>
          </cell>
        </row>
        <row r="10243">
          <cell r="L10243">
            <v>561777273</v>
          </cell>
        </row>
        <row r="10244">
          <cell r="L10244">
            <v>0</v>
          </cell>
        </row>
        <row r="10245">
          <cell r="L10245">
            <v>6983182</v>
          </cell>
        </row>
        <row r="10246">
          <cell r="L10246">
            <v>0</v>
          </cell>
        </row>
        <row r="10247">
          <cell r="L10247">
            <v>69831818</v>
          </cell>
        </row>
        <row r="10248">
          <cell r="L10248">
            <v>0</v>
          </cell>
        </row>
        <row r="10249">
          <cell r="L10249">
            <v>237348182</v>
          </cell>
        </row>
        <row r="10250">
          <cell r="L10250">
            <v>0</v>
          </cell>
        </row>
        <row r="10251">
          <cell r="L10251">
            <v>23734818</v>
          </cell>
        </row>
        <row r="10252">
          <cell r="L10252">
            <v>0</v>
          </cell>
        </row>
        <row r="10253">
          <cell r="L10253">
            <v>5869770</v>
          </cell>
        </row>
        <row r="10254">
          <cell r="L10254">
            <v>0</v>
          </cell>
        </row>
        <row r="10255">
          <cell r="L10255">
            <v>586977</v>
          </cell>
        </row>
        <row r="10256">
          <cell r="L10256">
            <v>0</v>
          </cell>
        </row>
        <row r="10257">
          <cell r="L10257">
            <v>11970000</v>
          </cell>
        </row>
        <row r="10258">
          <cell r="L10258">
            <v>0</v>
          </cell>
        </row>
        <row r="10259">
          <cell r="L10259">
            <v>1197000</v>
          </cell>
        </row>
        <row r="10260">
          <cell r="L10260">
            <v>0</v>
          </cell>
        </row>
        <row r="10261">
          <cell r="L10261">
            <v>8550000</v>
          </cell>
        </row>
        <row r="10262">
          <cell r="L10262">
            <v>0</v>
          </cell>
        </row>
        <row r="10263">
          <cell r="L10263">
            <v>855000</v>
          </cell>
        </row>
        <row r="10264">
          <cell r="L10264">
            <v>0</v>
          </cell>
        </row>
        <row r="10265">
          <cell r="L10265">
            <v>18070000</v>
          </cell>
        </row>
        <row r="10266">
          <cell r="L10266">
            <v>0</v>
          </cell>
        </row>
        <row r="10267">
          <cell r="L10267">
            <v>1807000</v>
          </cell>
        </row>
        <row r="10268">
          <cell r="L10268">
            <v>0</v>
          </cell>
        </row>
        <row r="10269">
          <cell r="L10269">
            <v>352240909</v>
          </cell>
        </row>
        <row r="10270">
          <cell r="L10270">
            <v>0</v>
          </cell>
        </row>
        <row r="10271">
          <cell r="L10271">
            <v>35224091</v>
          </cell>
        </row>
        <row r="10272">
          <cell r="L10272">
            <v>0</v>
          </cell>
        </row>
        <row r="10273">
          <cell r="L10273">
            <v>596453237</v>
          </cell>
        </row>
        <row r="10274">
          <cell r="L10274">
            <v>0</v>
          </cell>
        </row>
        <row r="10275">
          <cell r="L10275">
            <v>59645324</v>
          </cell>
        </row>
        <row r="10276">
          <cell r="L10276">
            <v>0</v>
          </cell>
        </row>
        <row r="10277">
          <cell r="L10277">
            <v>299550000</v>
          </cell>
        </row>
        <row r="10278">
          <cell r="L10278">
            <v>0</v>
          </cell>
        </row>
        <row r="10279">
          <cell r="L10279">
            <v>29955000</v>
          </cell>
        </row>
        <row r="10280">
          <cell r="L10280">
            <v>0</v>
          </cell>
        </row>
        <row r="10281">
          <cell r="L10281">
            <v>198817745</v>
          </cell>
        </row>
        <row r="10282">
          <cell r="L10282">
            <v>0</v>
          </cell>
        </row>
        <row r="10283">
          <cell r="L10283">
            <v>2116667</v>
          </cell>
        </row>
        <row r="10284">
          <cell r="L10284">
            <v>0</v>
          </cell>
        </row>
        <row r="10285">
          <cell r="L10285">
            <v>79116060</v>
          </cell>
        </row>
        <row r="10286">
          <cell r="L10286">
            <v>0</v>
          </cell>
        </row>
        <row r="10287">
          <cell r="L10287">
            <v>40000</v>
          </cell>
        </row>
        <row r="10288">
          <cell r="L10288">
            <v>0</v>
          </cell>
        </row>
        <row r="10289">
          <cell r="L10289">
            <v>509250</v>
          </cell>
        </row>
        <row r="10290">
          <cell r="L10290">
            <v>0</v>
          </cell>
        </row>
        <row r="10291">
          <cell r="L10291">
            <v>336018</v>
          </cell>
        </row>
        <row r="10292">
          <cell r="L10292">
            <v>0</v>
          </cell>
        </row>
        <row r="10293">
          <cell r="L10293">
            <v>2794020</v>
          </cell>
        </row>
        <row r="10294">
          <cell r="L10294">
            <v>0</v>
          </cell>
        </row>
        <row r="10295">
          <cell r="L10295">
            <v>770075</v>
          </cell>
        </row>
        <row r="10296">
          <cell r="L10296">
            <v>0</v>
          </cell>
        </row>
        <row r="10297">
          <cell r="L10297">
            <v>250000</v>
          </cell>
        </row>
        <row r="10298">
          <cell r="L10298">
            <v>0</v>
          </cell>
        </row>
        <row r="10299">
          <cell r="L10299">
            <v>2628014</v>
          </cell>
        </row>
        <row r="10300">
          <cell r="L10300">
            <v>0</v>
          </cell>
        </row>
        <row r="10301">
          <cell r="L10301">
            <v>13486468</v>
          </cell>
        </row>
        <row r="10302">
          <cell r="L10302">
            <v>0</v>
          </cell>
        </row>
        <row r="10303">
          <cell r="L10303">
            <v>959975</v>
          </cell>
        </row>
        <row r="10304">
          <cell r="L10304">
            <v>0</v>
          </cell>
        </row>
        <row r="10305">
          <cell r="L10305">
            <v>57500</v>
          </cell>
        </row>
        <row r="10306">
          <cell r="L10306">
            <v>0</v>
          </cell>
        </row>
        <row r="10307">
          <cell r="L10307">
            <v>847841</v>
          </cell>
        </row>
        <row r="10308">
          <cell r="L10308">
            <v>0</v>
          </cell>
        </row>
        <row r="10309">
          <cell r="L10309">
            <v>22084705</v>
          </cell>
        </row>
        <row r="10310">
          <cell r="L10310">
            <v>0</v>
          </cell>
        </row>
        <row r="10311">
          <cell r="L10311">
            <v>3915341</v>
          </cell>
        </row>
        <row r="10312">
          <cell r="L10312">
            <v>0</v>
          </cell>
        </row>
        <row r="10313">
          <cell r="L10313">
            <v>8821488</v>
          </cell>
        </row>
        <row r="10314">
          <cell r="L10314">
            <v>0</v>
          </cell>
        </row>
        <row r="10315">
          <cell r="L10315">
            <v>1173376</v>
          </cell>
        </row>
        <row r="10316">
          <cell r="L10316">
            <v>0</v>
          </cell>
        </row>
        <row r="10317">
          <cell r="L10317">
            <v>208333</v>
          </cell>
        </row>
        <row r="10318">
          <cell r="L10318">
            <v>0</v>
          </cell>
        </row>
        <row r="10319">
          <cell r="L10319">
            <v>2606060</v>
          </cell>
        </row>
        <row r="10320">
          <cell r="L10320">
            <v>0</v>
          </cell>
        </row>
        <row r="10321">
          <cell r="L10321">
            <v>5275151</v>
          </cell>
        </row>
        <row r="10322">
          <cell r="L10322">
            <v>0</v>
          </cell>
        </row>
        <row r="10323">
          <cell r="L10323">
            <v>26356161</v>
          </cell>
        </row>
        <row r="10324">
          <cell r="L10324">
            <v>0</v>
          </cell>
        </row>
        <row r="10325">
          <cell r="L10325">
            <v>10085415</v>
          </cell>
        </row>
        <row r="10326">
          <cell r="L10326">
            <v>0</v>
          </cell>
        </row>
        <row r="10327">
          <cell r="L10327">
            <v>8098222</v>
          </cell>
        </row>
        <row r="10328">
          <cell r="L10328">
            <v>0</v>
          </cell>
        </row>
        <row r="10329">
          <cell r="L10329">
            <v>733003</v>
          </cell>
        </row>
        <row r="10330">
          <cell r="L10330">
            <v>0</v>
          </cell>
        </row>
        <row r="10331">
          <cell r="L10331">
            <v>44713166</v>
          </cell>
        </row>
        <row r="10332">
          <cell r="L10332">
            <v>0</v>
          </cell>
        </row>
        <row r="10333">
          <cell r="L10333">
            <v>28587106</v>
          </cell>
        </row>
        <row r="10334">
          <cell r="L10334">
            <v>0</v>
          </cell>
        </row>
        <row r="10335">
          <cell r="L10335">
            <v>17057000</v>
          </cell>
        </row>
        <row r="10336">
          <cell r="L10336">
            <v>0</v>
          </cell>
        </row>
        <row r="10337">
          <cell r="L10337">
            <v>2000000</v>
          </cell>
        </row>
        <row r="10338">
          <cell r="L10338">
            <v>0</v>
          </cell>
        </row>
        <row r="10339">
          <cell r="L10339">
            <v>2000000</v>
          </cell>
        </row>
        <row r="10340">
          <cell r="L10340">
            <v>0</v>
          </cell>
        </row>
        <row r="10341">
          <cell r="L10341">
            <v>2000000</v>
          </cell>
        </row>
        <row r="10342">
          <cell r="L10342">
            <v>0</v>
          </cell>
        </row>
        <row r="10343">
          <cell r="L10343">
            <v>2000000</v>
          </cell>
        </row>
        <row r="10344">
          <cell r="L10344">
            <v>0</v>
          </cell>
        </row>
        <row r="10345">
          <cell r="L10345">
            <v>1000000</v>
          </cell>
        </row>
        <row r="10346">
          <cell r="L10346">
            <v>0</v>
          </cell>
        </row>
        <row r="10347">
          <cell r="L10347">
            <v>1000000</v>
          </cell>
        </row>
        <row r="10348">
          <cell r="L10348">
            <v>0</v>
          </cell>
        </row>
        <row r="10349">
          <cell r="L10349">
            <v>25000000</v>
          </cell>
        </row>
        <row r="10350">
          <cell r="L10350">
            <v>0</v>
          </cell>
        </row>
        <row r="10351">
          <cell r="L10351">
            <v>93809622</v>
          </cell>
        </row>
        <row r="10352">
          <cell r="L10352">
            <v>0</v>
          </cell>
        </row>
        <row r="10353">
          <cell r="L10353">
            <v>74033275</v>
          </cell>
        </row>
        <row r="10354">
          <cell r="L10354">
            <v>0</v>
          </cell>
        </row>
        <row r="10355">
          <cell r="L10355">
            <v>47799231</v>
          </cell>
        </row>
        <row r="10356">
          <cell r="L10356">
            <v>0</v>
          </cell>
        </row>
        <row r="10357">
          <cell r="L10357">
            <v>1797581</v>
          </cell>
        </row>
        <row r="10358">
          <cell r="L10358">
            <v>0</v>
          </cell>
        </row>
        <row r="10359">
          <cell r="L10359">
            <v>1644030</v>
          </cell>
        </row>
        <row r="10360">
          <cell r="L10360">
            <v>0</v>
          </cell>
        </row>
        <row r="10361">
          <cell r="L10361">
            <v>5611736</v>
          </cell>
        </row>
        <row r="10362">
          <cell r="L10362">
            <v>0</v>
          </cell>
        </row>
        <row r="10363">
          <cell r="L10363">
            <v>1202515</v>
          </cell>
        </row>
        <row r="10364">
          <cell r="L10364">
            <v>0</v>
          </cell>
        </row>
        <row r="10365">
          <cell r="L10365">
            <v>801676</v>
          </cell>
        </row>
        <row r="10366">
          <cell r="L10366">
            <v>0</v>
          </cell>
        </row>
        <row r="10367">
          <cell r="L10367">
            <v>4219793</v>
          </cell>
        </row>
        <row r="10368">
          <cell r="L10368">
            <v>0</v>
          </cell>
        </row>
        <row r="10369">
          <cell r="L10369">
            <v>2520000</v>
          </cell>
        </row>
        <row r="10370">
          <cell r="L10370">
            <v>0</v>
          </cell>
        </row>
        <row r="10371">
          <cell r="L10371">
            <v>472500</v>
          </cell>
        </row>
        <row r="10372">
          <cell r="L10372">
            <v>0</v>
          </cell>
        </row>
        <row r="10373">
          <cell r="L10373">
            <v>210000</v>
          </cell>
        </row>
        <row r="10374">
          <cell r="L10374">
            <v>0</v>
          </cell>
        </row>
        <row r="10375">
          <cell r="L10375">
            <v>4361131</v>
          </cell>
        </row>
        <row r="10376">
          <cell r="L10376">
            <v>0</v>
          </cell>
        </row>
        <row r="10377">
          <cell r="L10377">
            <v>3814800</v>
          </cell>
        </row>
        <row r="10378">
          <cell r="L10378">
            <v>0</v>
          </cell>
        </row>
        <row r="10379">
          <cell r="L10379">
            <v>6035701</v>
          </cell>
        </row>
        <row r="10380">
          <cell r="L10380">
            <v>0</v>
          </cell>
        </row>
        <row r="10381">
          <cell r="L10381">
            <v>769611</v>
          </cell>
        </row>
        <row r="10382">
          <cell r="L10382">
            <v>0</v>
          </cell>
        </row>
        <row r="10383">
          <cell r="L10383">
            <v>673200</v>
          </cell>
        </row>
        <row r="10384">
          <cell r="L10384">
            <v>0</v>
          </cell>
        </row>
        <row r="10385">
          <cell r="L10385">
            <v>1065124</v>
          </cell>
        </row>
        <row r="10386">
          <cell r="L10386">
            <v>0</v>
          </cell>
        </row>
        <row r="10387">
          <cell r="L10387">
            <v>256537</v>
          </cell>
        </row>
        <row r="10388">
          <cell r="L10388">
            <v>0</v>
          </cell>
        </row>
        <row r="10389">
          <cell r="L10389">
            <v>224400</v>
          </cell>
        </row>
        <row r="10390">
          <cell r="L10390">
            <v>0</v>
          </cell>
        </row>
        <row r="10391">
          <cell r="L10391">
            <v>355041</v>
          </cell>
        </row>
        <row r="10392">
          <cell r="L10392">
            <v>0</v>
          </cell>
        </row>
        <row r="10393">
          <cell r="L10393">
            <v>1000000</v>
          </cell>
        </row>
        <row r="10394">
          <cell r="L10394">
            <v>0</v>
          </cell>
        </row>
        <row r="10395">
          <cell r="L10395">
            <v>1000000</v>
          </cell>
        </row>
        <row r="10396">
          <cell r="L10396">
            <v>0</v>
          </cell>
        </row>
        <row r="10397">
          <cell r="L10397">
            <v>212026912</v>
          </cell>
        </row>
        <row r="10398">
          <cell r="L10398">
            <v>0</v>
          </cell>
        </row>
        <row r="10399">
          <cell r="L10399">
            <v>636790666</v>
          </cell>
        </row>
        <row r="10400">
          <cell r="L10400">
            <v>0</v>
          </cell>
        </row>
        <row r="10401">
          <cell r="L10401">
            <v>690380909</v>
          </cell>
        </row>
        <row r="10402">
          <cell r="L10402">
            <v>0</v>
          </cell>
        </row>
        <row r="10403">
          <cell r="L10403">
            <v>36364</v>
          </cell>
        </row>
        <row r="10404">
          <cell r="L10404">
            <v>0</v>
          </cell>
        </row>
        <row r="10405">
          <cell r="L10405">
            <v>560000</v>
          </cell>
        </row>
        <row r="10406">
          <cell r="L10406">
            <v>0</v>
          </cell>
        </row>
        <row r="10407">
          <cell r="L10407">
            <v>326000</v>
          </cell>
        </row>
        <row r="10408">
          <cell r="L10408">
            <v>0</v>
          </cell>
        </row>
        <row r="10409">
          <cell r="L10409">
            <v>85625</v>
          </cell>
        </row>
        <row r="10410">
          <cell r="L10410">
            <v>0</v>
          </cell>
        </row>
        <row r="10411">
          <cell r="L10411">
            <v>10000</v>
          </cell>
        </row>
        <row r="10412">
          <cell r="L10412">
            <v>0</v>
          </cell>
        </row>
        <row r="10413">
          <cell r="L10413">
            <v>10000</v>
          </cell>
        </row>
        <row r="10414">
          <cell r="L10414">
            <v>0</v>
          </cell>
        </row>
        <row r="10415">
          <cell r="L10415">
            <v>10000</v>
          </cell>
        </row>
        <row r="10416">
          <cell r="L10416">
            <v>0</v>
          </cell>
        </row>
        <row r="10417">
          <cell r="L10417">
            <v>22168</v>
          </cell>
        </row>
        <row r="10418">
          <cell r="L10418">
            <v>0</v>
          </cell>
        </row>
        <row r="10419">
          <cell r="L10419">
            <v>6197500</v>
          </cell>
        </row>
        <row r="10420">
          <cell r="L10420">
            <v>0</v>
          </cell>
        </row>
        <row r="10421">
          <cell r="L10421">
            <v>4900000</v>
          </cell>
        </row>
        <row r="10422">
          <cell r="L10422">
            <v>0</v>
          </cell>
        </row>
        <row r="10423">
          <cell r="L10423">
            <v>1000000</v>
          </cell>
        </row>
        <row r="10424">
          <cell r="L10424">
            <v>0</v>
          </cell>
        </row>
        <row r="10425">
          <cell r="L10425">
            <v>250000</v>
          </cell>
        </row>
        <row r="10426">
          <cell r="L10426">
            <v>0</v>
          </cell>
        </row>
        <row r="10427">
          <cell r="L10427">
            <v>4386000</v>
          </cell>
        </row>
        <row r="10428">
          <cell r="L10428">
            <v>0</v>
          </cell>
        </row>
        <row r="10429">
          <cell r="L10429">
            <v>2827000</v>
          </cell>
        </row>
        <row r="10430">
          <cell r="L10430">
            <v>0</v>
          </cell>
        </row>
        <row r="10431">
          <cell r="L10431">
            <v>2144000</v>
          </cell>
        </row>
        <row r="10432">
          <cell r="L10432">
            <v>0</v>
          </cell>
        </row>
        <row r="10433">
          <cell r="L10433">
            <v>1302000</v>
          </cell>
        </row>
        <row r="10434">
          <cell r="L10434">
            <v>0</v>
          </cell>
        </row>
        <row r="10435">
          <cell r="L10435">
            <v>798000</v>
          </cell>
        </row>
        <row r="10436">
          <cell r="L10436">
            <v>0</v>
          </cell>
        </row>
        <row r="10437">
          <cell r="L10437">
            <v>47799231</v>
          </cell>
        </row>
        <row r="10438">
          <cell r="L10438">
            <v>0</v>
          </cell>
        </row>
        <row r="10439">
          <cell r="L10439">
            <v>4712400</v>
          </cell>
        </row>
        <row r="10440">
          <cell r="L10440">
            <v>0</v>
          </cell>
        </row>
        <row r="10441">
          <cell r="L10441">
            <v>198817745</v>
          </cell>
        </row>
        <row r="10442">
          <cell r="L10442">
            <v>0</v>
          </cell>
        </row>
        <row r="10443">
          <cell r="L10443">
            <v>12340000</v>
          </cell>
        </row>
        <row r="10444">
          <cell r="L10444">
            <v>0</v>
          </cell>
        </row>
        <row r="10445">
          <cell r="L10445">
            <v>24878725</v>
          </cell>
        </row>
        <row r="10446">
          <cell r="L10446">
            <v>0</v>
          </cell>
        </row>
        <row r="10447">
          <cell r="L10447">
            <v>770075</v>
          </cell>
        </row>
        <row r="10448">
          <cell r="L10448">
            <v>0</v>
          </cell>
        </row>
        <row r="10449">
          <cell r="L10449">
            <v>6543355</v>
          </cell>
        </row>
        <row r="10450">
          <cell r="L10450">
            <v>0</v>
          </cell>
        </row>
        <row r="10451">
          <cell r="L10451">
            <v>119473265</v>
          </cell>
        </row>
        <row r="10452">
          <cell r="L10452">
            <v>0</v>
          </cell>
        </row>
        <row r="10453">
          <cell r="L10453">
            <v>40000</v>
          </cell>
        </row>
        <row r="10454">
          <cell r="L10454">
            <v>0</v>
          </cell>
        </row>
        <row r="10455">
          <cell r="L10455">
            <v>15338155</v>
          </cell>
        </row>
        <row r="10456">
          <cell r="L10456">
            <v>0</v>
          </cell>
        </row>
        <row r="10457">
          <cell r="L10457">
            <v>118809622</v>
          </cell>
        </row>
        <row r="10458">
          <cell r="L10458">
            <v>0</v>
          </cell>
        </row>
        <row r="10459">
          <cell r="L10459">
            <v>7455866</v>
          </cell>
        </row>
        <row r="10460">
          <cell r="L10460">
            <v>0</v>
          </cell>
        </row>
        <row r="10461">
          <cell r="L10461">
            <v>4219793</v>
          </cell>
        </row>
        <row r="10462">
          <cell r="L10462">
            <v>0</v>
          </cell>
        </row>
        <row r="10463">
          <cell r="L10463">
            <v>79116060</v>
          </cell>
        </row>
        <row r="10464">
          <cell r="L10464">
            <v>0</v>
          </cell>
        </row>
        <row r="10465">
          <cell r="L10465">
            <v>2727273</v>
          </cell>
        </row>
        <row r="10466">
          <cell r="L10466">
            <v>0</v>
          </cell>
        </row>
        <row r="10467">
          <cell r="L10467">
            <v>4268800</v>
          </cell>
        </row>
        <row r="10468">
          <cell r="L10468">
            <v>0</v>
          </cell>
        </row>
        <row r="10469">
          <cell r="L10469">
            <v>75000</v>
          </cell>
        </row>
        <row r="10470">
          <cell r="L10470">
            <v>0</v>
          </cell>
        </row>
        <row r="10471">
          <cell r="L10471">
            <v>15346439</v>
          </cell>
        </row>
        <row r="10472">
          <cell r="L10472">
            <v>0</v>
          </cell>
        </row>
        <row r="10473">
          <cell r="L10473">
            <v>37966111</v>
          </cell>
        </row>
        <row r="10474">
          <cell r="L10474">
            <v>0</v>
          </cell>
        </row>
        <row r="10475">
          <cell r="L10475">
            <v>250000</v>
          </cell>
        </row>
        <row r="10476">
          <cell r="L10476">
            <v>0</v>
          </cell>
        </row>
        <row r="10477">
          <cell r="L10477">
            <v>1223521</v>
          </cell>
        </row>
        <row r="10478">
          <cell r="L10478">
            <v>0</v>
          </cell>
        </row>
        <row r="10479">
          <cell r="L10479">
            <v>11819000</v>
          </cell>
        </row>
        <row r="10480">
          <cell r="L10480">
            <v>0</v>
          </cell>
        </row>
        <row r="10481">
          <cell r="L10481">
            <v>5635500</v>
          </cell>
        </row>
        <row r="10482">
          <cell r="L10482">
            <v>0</v>
          </cell>
        </row>
        <row r="10483">
          <cell r="L10483">
            <v>22352000</v>
          </cell>
        </row>
        <row r="10484">
          <cell r="L10484">
            <v>0</v>
          </cell>
        </row>
        <row r="10485">
          <cell r="L10485">
            <v>11571419</v>
          </cell>
        </row>
        <row r="10486">
          <cell r="L10486">
            <v>0</v>
          </cell>
        </row>
        <row r="10487">
          <cell r="L10487">
            <v>916429</v>
          </cell>
        </row>
        <row r="10488">
          <cell r="L10488">
            <v>0</v>
          </cell>
        </row>
        <row r="10489">
          <cell r="L10489">
            <v>7302879</v>
          </cell>
        </row>
        <row r="10490">
          <cell r="L10490">
            <v>0</v>
          </cell>
        </row>
        <row r="10491">
          <cell r="L10491">
            <v>698000</v>
          </cell>
        </row>
        <row r="10492">
          <cell r="L10492">
            <v>0</v>
          </cell>
        </row>
        <row r="10493">
          <cell r="L10493">
            <v>15097018</v>
          </cell>
        </row>
        <row r="10494">
          <cell r="L10494">
            <v>0</v>
          </cell>
        </row>
        <row r="10495">
          <cell r="L10495">
            <v>3209792</v>
          </cell>
        </row>
        <row r="10496">
          <cell r="L10496">
            <v>0</v>
          </cell>
        </row>
        <row r="10497">
          <cell r="L10497">
            <v>646505</v>
          </cell>
        </row>
        <row r="10498">
          <cell r="L10498">
            <v>0</v>
          </cell>
        </row>
        <row r="10499">
          <cell r="L10499">
            <v>162567598</v>
          </cell>
        </row>
        <row r="10500">
          <cell r="L10500">
            <v>0</v>
          </cell>
        </row>
        <row r="10501">
          <cell r="L10501">
            <v>69831818</v>
          </cell>
        </row>
        <row r="10502">
          <cell r="L10502">
            <v>0</v>
          </cell>
        </row>
        <row r="10503">
          <cell r="L10503">
            <v>789653336</v>
          </cell>
        </row>
        <row r="10504">
          <cell r="L10504">
            <v>0</v>
          </cell>
        </row>
        <row r="10505">
          <cell r="L10505">
            <v>1098216364</v>
          </cell>
        </row>
        <row r="10506">
          <cell r="L10506">
            <v>0</v>
          </cell>
        </row>
        <row r="10507">
          <cell r="L10507">
            <v>23131860</v>
          </cell>
        </row>
        <row r="10508">
          <cell r="L10508">
            <v>0</v>
          </cell>
        </row>
        <row r="10509">
          <cell r="L10509">
            <v>1361980998</v>
          </cell>
        </row>
        <row r="10510">
          <cell r="L10510">
            <v>0</v>
          </cell>
        </row>
        <row r="10511">
          <cell r="L10511">
            <v>5387279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1"/>
  </sheetPr>
  <dimension ref="A1:AK127"/>
  <sheetViews>
    <sheetView showGridLines="0" showZeros="0" tabSelected="1" view="pageBreakPreview" zoomScale="90" zoomScaleSheetLayoutView="90" workbookViewId="0" topLeftCell="A2">
      <selection activeCell="K39" sqref="K39"/>
    </sheetView>
  </sheetViews>
  <sheetFormatPr defaultColWidth="2.57421875" defaultRowHeight="15" outlineLevelRow="1" outlineLevelCol="1"/>
  <cols>
    <col min="1" max="1" width="5.421875" style="54" customWidth="1" outlineLevel="1"/>
    <col min="2" max="3" width="2.28125" style="58" customWidth="1" outlineLevel="1"/>
    <col min="4" max="17" width="2.28125" style="54" customWidth="1" outlineLevel="1"/>
    <col min="18" max="20" width="2.421875" style="54" customWidth="1" outlineLevel="1"/>
    <col min="21" max="21" width="2.28125" style="54" customWidth="1" outlineLevel="1"/>
    <col min="22" max="22" width="2.421875" style="56" customWidth="1" outlineLevel="1"/>
    <col min="23" max="27" width="2.57421875" style="56" customWidth="1" outlineLevel="1"/>
    <col min="28" max="28" width="2.57421875" style="54" customWidth="1" outlineLevel="1"/>
    <col min="29" max="29" width="2.57421875" style="56" customWidth="1" outlineLevel="1"/>
    <col min="30" max="30" width="2.421875" style="54" customWidth="1" outlineLevel="1"/>
    <col min="31" max="36" width="2.57421875" style="54" customWidth="1" outlineLevel="1"/>
    <col min="37" max="37" width="0.71875" style="54" customWidth="1"/>
    <col min="38" max="16384" width="2.57421875" style="54" customWidth="1"/>
  </cols>
  <sheetData>
    <row r="1" spans="1:37" s="12" customFormat="1" ht="15" customHeight="1" hidden="1" outlineLevel="1">
      <c r="A1" s="1" t="e">
        <f>Ten_DVChuQuan_V</f>
        <v>#REF!</v>
      </c>
      <c r="B1" s="1"/>
      <c r="C1" s="1"/>
      <c r="D1" s="1"/>
      <c r="E1" s="1"/>
      <c r="F1" s="1"/>
      <c r="G1" s="1"/>
      <c r="H1" s="2"/>
      <c r="I1" s="1"/>
      <c r="J1" s="1"/>
      <c r="K1" s="1"/>
      <c r="L1" s="1"/>
      <c r="M1" s="1"/>
      <c r="N1" s="1"/>
      <c r="O1" s="1"/>
      <c r="P1" s="1"/>
      <c r="Q1" s="1"/>
      <c r="R1" s="1"/>
      <c r="S1" s="1"/>
      <c r="T1" s="1"/>
      <c r="U1" s="1"/>
      <c r="V1" s="3"/>
      <c r="W1" s="3"/>
      <c r="X1" s="3"/>
      <c r="Y1" s="3"/>
      <c r="Z1" s="3"/>
      <c r="AA1" s="3"/>
      <c r="AB1" s="3"/>
      <c r="AC1" s="3"/>
      <c r="AD1" s="3"/>
      <c r="AE1" s="4"/>
      <c r="AF1" s="3"/>
      <c r="AG1" s="3"/>
      <c r="AH1" s="3"/>
      <c r="AI1" s="3"/>
      <c r="AJ1" s="5"/>
      <c r="AK1" s="5"/>
    </row>
    <row r="2" spans="1:37" s="12" customFormat="1" ht="15" customHeight="1" collapsed="1">
      <c r="A2" s="317" t="s">
        <v>801</v>
      </c>
      <c r="B2" s="317"/>
      <c r="C2" s="317"/>
      <c r="D2" s="317"/>
      <c r="E2" s="317"/>
      <c r="F2" s="317"/>
      <c r="G2" s="317"/>
      <c r="H2" s="317"/>
      <c r="I2" s="317"/>
      <c r="J2" s="317"/>
      <c r="K2" s="317"/>
      <c r="L2" s="317"/>
      <c r="M2" s="317"/>
      <c r="N2" s="317"/>
      <c r="O2" s="317"/>
      <c r="P2" s="317"/>
      <c r="Q2" s="317"/>
      <c r="R2" s="317"/>
      <c r="S2" s="317"/>
      <c r="T2" s="317"/>
      <c r="U2" s="1"/>
      <c r="V2" s="3"/>
      <c r="W2" s="3"/>
      <c r="X2" s="3"/>
      <c r="Y2" s="3"/>
      <c r="Z2" s="3"/>
      <c r="AA2" s="3"/>
      <c r="AB2" s="3"/>
      <c r="AC2" s="3"/>
      <c r="AD2" s="3"/>
      <c r="AE2" s="4"/>
      <c r="AF2" s="3"/>
      <c r="AG2" s="3"/>
      <c r="AH2" s="3"/>
      <c r="AI2" s="3"/>
      <c r="AJ2" s="5" t="s">
        <v>840</v>
      </c>
      <c r="AK2" s="5"/>
    </row>
    <row r="3" spans="1:37" s="12" customFormat="1" ht="30" customHeight="1">
      <c r="A3" s="323" t="s">
        <v>1</v>
      </c>
      <c r="B3" s="323"/>
      <c r="C3" s="323"/>
      <c r="D3" s="323"/>
      <c r="E3" s="323"/>
      <c r="F3" s="323"/>
      <c r="G3" s="323"/>
      <c r="H3" s="323"/>
      <c r="I3" s="323"/>
      <c r="J3" s="323"/>
      <c r="K3" s="323"/>
      <c r="L3" s="323"/>
      <c r="M3" s="323"/>
      <c r="N3" s="323"/>
      <c r="O3" s="323"/>
      <c r="P3" s="323"/>
      <c r="Q3" s="323"/>
      <c r="R3" s="323"/>
      <c r="S3" s="323"/>
      <c r="T3" s="323"/>
      <c r="U3" s="3"/>
      <c r="V3" s="3"/>
      <c r="W3" s="3"/>
      <c r="X3" s="3"/>
      <c r="Y3" s="3"/>
      <c r="Z3" s="3"/>
      <c r="AA3" s="3"/>
      <c r="AB3" s="3"/>
      <c r="AC3" s="3"/>
      <c r="AD3" s="3"/>
      <c r="AE3" s="4"/>
      <c r="AF3" s="3"/>
      <c r="AG3" s="3"/>
      <c r="AH3" s="3"/>
      <c r="AI3" s="3"/>
      <c r="AJ3" s="7" t="s">
        <v>841</v>
      </c>
      <c r="AK3" s="8"/>
    </row>
    <row r="4" spans="2:3" s="12" customFormat="1" ht="15">
      <c r="B4" s="13"/>
      <c r="C4" s="13"/>
    </row>
    <row r="5" spans="1:37" s="12" customFormat="1" ht="18.75">
      <c r="A5" s="324" t="s">
        <v>6</v>
      </c>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14"/>
    </row>
    <row r="6" spans="1:37" s="3" customFormat="1" ht="15" customHeight="1">
      <c r="A6" s="325" t="s">
        <v>797</v>
      </c>
      <c r="B6" s="325"/>
      <c r="C6" s="325"/>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325"/>
      <c r="AI6" s="325"/>
      <c r="AJ6" s="325"/>
      <c r="AK6" s="15"/>
    </row>
    <row r="7" spans="5:36" s="3" customFormat="1" ht="15" customHeight="1">
      <c r="E7" s="4"/>
      <c r="F7" s="4"/>
      <c r="G7" s="4"/>
      <c r="AE7" s="17"/>
      <c r="AJ7" s="301"/>
    </row>
    <row r="8" spans="1:37" s="3" customFormat="1" ht="15" customHeight="1">
      <c r="A8" s="326" t="s">
        <v>7</v>
      </c>
      <c r="B8" s="322" t="s">
        <v>110</v>
      </c>
      <c r="C8" s="322"/>
      <c r="D8" s="322"/>
      <c r="E8" s="322"/>
      <c r="F8" s="322"/>
      <c r="G8" s="322"/>
      <c r="H8" s="322"/>
      <c r="I8" s="322"/>
      <c r="J8" s="322"/>
      <c r="K8" s="322"/>
      <c r="L8" s="322"/>
      <c r="M8" s="322"/>
      <c r="N8" s="322"/>
      <c r="O8" s="322"/>
      <c r="P8" s="322"/>
      <c r="Q8" s="322"/>
      <c r="R8" s="331" t="s">
        <v>8</v>
      </c>
      <c r="S8" s="331"/>
      <c r="T8" s="331"/>
      <c r="U8" s="18"/>
      <c r="V8" s="327" t="s">
        <v>812</v>
      </c>
      <c r="W8" s="328"/>
      <c r="X8" s="328"/>
      <c r="Y8" s="328"/>
      <c r="Z8" s="328"/>
      <c r="AA8" s="328"/>
      <c r="AB8" s="328"/>
      <c r="AC8" s="19"/>
      <c r="AD8" s="329" t="s">
        <v>813</v>
      </c>
      <c r="AE8" s="328"/>
      <c r="AF8" s="328"/>
      <c r="AG8" s="328"/>
      <c r="AH8" s="328"/>
      <c r="AI8" s="328"/>
      <c r="AJ8" s="328"/>
      <c r="AK8" s="20"/>
    </row>
    <row r="9" spans="1:37" s="3" customFormat="1" ht="15" customHeight="1">
      <c r="A9" s="326"/>
      <c r="B9" s="322"/>
      <c r="C9" s="322"/>
      <c r="D9" s="322"/>
      <c r="E9" s="322"/>
      <c r="F9" s="322"/>
      <c r="G9" s="322"/>
      <c r="H9" s="322"/>
      <c r="I9" s="322"/>
      <c r="J9" s="322"/>
      <c r="K9" s="322"/>
      <c r="L9" s="322"/>
      <c r="M9" s="322"/>
      <c r="N9" s="322"/>
      <c r="O9" s="322"/>
      <c r="P9" s="322"/>
      <c r="Q9" s="322"/>
      <c r="R9" s="331"/>
      <c r="S9" s="331"/>
      <c r="T9" s="331"/>
      <c r="U9" s="18"/>
      <c r="V9" s="330" t="s">
        <v>11</v>
      </c>
      <c r="W9" s="330"/>
      <c r="X9" s="330"/>
      <c r="Y9" s="330"/>
      <c r="Z9" s="330"/>
      <c r="AA9" s="330"/>
      <c r="AB9" s="330"/>
      <c r="AC9" s="21"/>
      <c r="AD9" s="330" t="s">
        <v>11</v>
      </c>
      <c r="AE9" s="330"/>
      <c r="AF9" s="330"/>
      <c r="AG9" s="330"/>
      <c r="AH9" s="330"/>
      <c r="AI9" s="330"/>
      <c r="AJ9" s="330"/>
      <c r="AK9" s="8"/>
    </row>
    <row r="10" spans="1:37" s="3" customFormat="1" ht="15" customHeight="1">
      <c r="A10" s="22"/>
      <c r="C10" s="23"/>
      <c r="D10" s="23"/>
      <c r="F10" s="4"/>
      <c r="R10" s="318"/>
      <c r="S10" s="318"/>
      <c r="T10" s="318"/>
      <c r="V10" s="315"/>
      <c r="W10" s="315"/>
      <c r="X10" s="315"/>
      <c r="Y10" s="315"/>
      <c r="Z10" s="315"/>
      <c r="AA10" s="315"/>
      <c r="AB10" s="315"/>
      <c r="AC10" s="24"/>
      <c r="AD10" s="315"/>
      <c r="AE10" s="315"/>
      <c r="AF10" s="315"/>
      <c r="AG10" s="315"/>
      <c r="AH10" s="315"/>
      <c r="AI10" s="315"/>
      <c r="AJ10" s="315"/>
      <c r="AK10" s="8"/>
    </row>
    <row r="11" spans="1:37" s="3" customFormat="1" ht="15" customHeight="1">
      <c r="A11" s="25" t="s">
        <v>12</v>
      </c>
      <c r="B11" s="26" t="s">
        <v>13</v>
      </c>
      <c r="C11" s="23"/>
      <c r="D11" s="23"/>
      <c r="F11" s="4"/>
      <c r="R11" s="318"/>
      <c r="S11" s="318"/>
      <c r="T11" s="318"/>
      <c r="V11" s="314">
        <f>V13+V17+V20+V26+V30</f>
        <v>43472601418</v>
      </c>
      <c r="W11" s="314"/>
      <c r="X11" s="314"/>
      <c r="Y11" s="314"/>
      <c r="Z11" s="314"/>
      <c r="AA11" s="314"/>
      <c r="AB11" s="314"/>
      <c r="AC11" s="28"/>
      <c r="AD11" s="314">
        <f>AD13+AD17+AD20+AD26+AD30</f>
        <v>43056167835</v>
      </c>
      <c r="AE11" s="314"/>
      <c r="AF11" s="314"/>
      <c r="AG11" s="314"/>
      <c r="AH11" s="314"/>
      <c r="AI11" s="314"/>
      <c r="AJ11" s="314"/>
      <c r="AK11" s="5"/>
    </row>
    <row r="12" spans="1:37" s="3" customFormat="1" ht="15" customHeight="1">
      <c r="A12" s="29"/>
      <c r="B12" s="30"/>
      <c r="C12" s="23"/>
      <c r="D12" s="23"/>
      <c r="F12" s="4"/>
      <c r="R12" s="318"/>
      <c r="S12" s="318"/>
      <c r="T12" s="318"/>
      <c r="V12" s="309"/>
      <c r="W12" s="309"/>
      <c r="X12" s="309"/>
      <c r="Y12" s="309"/>
      <c r="Z12" s="309"/>
      <c r="AA12" s="309"/>
      <c r="AB12" s="309"/>
      <c r="AC12" s="28"/>
      <c r="AD12" s="309"/>
      <c r="AE12" s="309"/>
      <c r="AF12" s="309"/>
      <c r="AG12" s="309"/>
      <c r="AH12" s="309"/>
      <c r="AI12" s="309"/>
      <c r="AJ12" s="309"/>
      <c r="AK12" s="8"/>
    </row>
    <row r="13" spans="1:37" s="3" customFormat="1" ht="15" customHeight="1">
      <c r="A13" s="25" t="s">
        <v>14</v>
      </c>
      <c r="B13" s="31" t="s">
        <v>15</v>
      </c>
      <c r="C13" s="23"/>
      <c r="D13" s="23"/>
      <c r="F13" s="4"/>
      <c r="R13" s="318">
        <v>3</v>
      </c>
      <c r="S13" s="318"/>
      <c r="T13" s="318"/>
      <c r="V13" s="314">
        <f>SUM(V14:AB15)</f>
        <v>2174109765</v>
      </c>
      <c r="W13" s="314"/>
      <c r="X13" s="314"/>
      <c r="Y13" s="314"/>
      <c r="Z13" s="314"/>
      <c r="AA13" s="314"/>
      <c r="AB13" s="314"/>
      <c r="AC13" s="28"/>
      <c r="AD13" s="314">
        <f>SUM(AD14:AJ15)</f>
        <v>6017757839</v>
      </c>
      <c r="AE13" s="314"/>
      <c r="AF13" s="314"/>
      <c r="AG13" s="314"/>
      <c r="AH13" s="314"/>
      <c r="AI13" s="314"/>
      <c r="AJ13" s="314"/>
      <c r="AK13" s="5"/>
    </row>
    <row r="14" spans="1:37" s="3" customFormat="1" ht="15.75" customHeight="1">
      <c r="A14" s="29" t="s">
        <v>16</v>
      </c>
      <c r="B14" s="32" t="s">
        <v>17</v>
      </c>
      <c r="C14" s="23"/>
      <c r="D14" s="23"/>
      <c r="F14" s="4"/>
      <c r="R14" s="310"/>
      <c r="S14" s="310"/>
      <c r="T14" s="310"/>
      <c r="V14" s="309">
        <f>76303022+2097806743</f>
        <v>2174109765</v>
      </c>
      <c r="W14" s="309"/>
      <c r="X14" s="309"/>
      <c r="Y14" s="309"/>
      <c r="Z14" s="309"/>
      <c r="AA14" s="309"/>
      <c r="AB14" s="309"/>
      <c r="AC14" s="28"/>
      <c r="AD14" s="309">
        <v>4244834903</v>
      </c>
      <c r="AE14" s="309"/>
      <c r="AF14" s="309"/>
      <c r="AG14" s="309"/>
      <c r="AH14" s="309"/>
      <c r="AI14" s="309"/>
      <c r="AJ14" s="309"/>
      <c r="AK14" s="8"/>
    </row>
    <row r="15" spans="1:37" s="3" customFormat="1" ht="15.75" customHeight="1">
      <c r="A15" s="29" t="s">
        <v>18</v>
      </c>
      <c r="B15" s="32" t="s">
        <v>19</v>
      </c>
      <c r="C15" s="23"/>
      <c r="D15" s="23"/>
      <c r="F15" s="4"/>
      <c r="R15" s="310"/>
      <c r="S15" s="310"/>
      <c r="T15" s="310"/>
      <c r="V15" s="309">
        <v>0</v>
      </c>
      <c r="W15" s="309"/>
      <c r="X15" s="309"/>
      <c r="Y15" s="309"/>
      <c r="Z15" s="309"/>
      <c r="AA15" s="309"/>
      <c r="AB15" s="309"/>
      <c r="AC15" s="28"/>
      <c r="AD15" s="309">
        <v>1772922936</v>
      </c>
      <c r="AE15" s="309"/>
      <c r="AF15" s="309"/>
      <c r="AG15" s="309"/>
      <c r="AH15" s="309"/>
      <c r="AI15" s="309"/>
      <c r="AJ15" s="309"/>
      <c r="AK15" s="8"/>
    </row>
    <row r="16" spans="1:37" s="3" customFormat="1" ht="15" customHeight="1">
      <c r="A16" s="29"/>
      <c r="B16" s="30"/>
      <c r="C16" s="23"/>
      <c r="D16" s="23"/>
      <c r="F16" s="4"/>
      <c r="R16" s="318"/>
      <c r="S16" s="318"/>
      <c r="T16" s="318"/>
      <c r="V16" s="309"/>
      <c r="W16" s="309"/>
      <c r="X16" s="309"/>
      <c r="Y16" s="309"/>
      <c r="Z16" s="309"/>
      <c r="AA16" s="309"/>
      <c r="AB16" s="309"/>
      <c r="AC16" s="28"/>
      <c r="AD16" s="309"/>
      <c r="AE16" s="309"/>
      <c r="AF16" s="309"/>
      <c r="AG16" s="309"/>
      <c r="AH16" s="309"/>
      <c r="AI16" s="309"/>
      <c r="AJ16" s="309"/>
      <c r="AK16" s="8"/>
    </row>
    <row r="17" spans="1:37" s="3" customFormat="1" ht="15" customHeight="1">
      <c r="A17" s="25" t="s">
        <v>20</v>
      </c>
      <c r="B17" s="31" t="s">
        <v>21</v>
      </c>
      <c r="C17" s="23"/>
      <c r="D17" s="23"/>
      <c r="F17" s="4"/>
      <c r="R17" s="318">
        <v>4</v>
      </c>
      <c r="S17" s="318"/>
      <c r="T17" s="318"/>
      <c r="V17" s="314">
        <f>V18</f>
        <v>1844363613</v>
      </c>
      <c r="W17" s="314"/>
      <c r="X17" s="314"/>
      <c r="Y17" s="314"/>
      <c r="Z17" s="314"/>
      <c r="AA17" s="314"/>
      <c r="AB17" s="314"/>
      <c r="AC17" s="28"/>
      <c r="AD17" s="314">
        <f>SUM(AD18)</f>
        <v>1840000000</v>
      </c>
      <c r="AE17" s="314"/>
      <c r="AF17" s="314"/>
      <c r="AG17" s="314"/>
      <c r="AH17" s="314"/>
      <c r="AI17" s="314"/>
      <c r="AJ17" s="314"/>
      <c r="AK17" s="5"/>
    </row>
    <row r="18" spans="1:37" s="3" customFormat="1" ht="18.75" customHeight="1">
      <c r="A18" s="29" t="s">
        <v>22</v>
      </c>
      <c r="B18" s="32" t="s">
        <v>23</v>
      </c>
      <c r="C18" s="23"/>
      <c r="D18" s="23"/>
      <c r="F18" s="4"/>
      <c r="R18" s="310"/>
      <c r="S18" s="310"/>
      <c r="T18" s="310"/>
      <c r="V18" s="309">
        <v>1844363613</v>
      </c>
      <c r="W18" s="309"/>
      <c r="X18" s="309"/>
      <c r="Y18" s="309"/>
      <c r="Z18" s="309"/>
      <c r="AA18" s="309"/>
      <c r="AB18" s="309"/>
      <c r="AC18" s="28"/>
      <c r="AD18" s="309">
        <v>1840000000</v>
      </c>
      <c r="AE18" s="309"/>
      <c r="AF18" s="309"/>
      <c r="AG18" s="309"/>
      <c r="AH18" s="309"/>
      <c r="AI18" s="309"/>
      <c r="AJ18" s="309"/>
      <c r="AK18" s="8"/>
    </row>
    <row r="19" spans="1:37" s="3" customFormat="1" ht="15" customHeight="1">
      <c r="A19" s="29"/>
      <c r="B19" s="30"/>
      <c r="C19" s="23"/>
      <c r="D19" s="23"/>
      <c r="F19" s="4"/>
      <c r="R19" s="318"/>
      <c r="S19" s="318"/>
      <c r="T19" s="318"/>
      <c r="V19" s="309"/>
      <c r="W19" s="309"/>
      <c r="X19" s="309"/>
      <c r="Y19" s="309"/>
      <c r="Z19" s="309"/>
      <c r="AA19" s="309"/>
      <c r="AB19" s="309"/>
      <c r="AC19" s="28"/>
      <c r="AD19" s="309"/>
      <c r="AE19" s="309"/>
      <c r="AF19" s="309"/>
      <c r="AG19" s="309"/>
      <c r="AH19" s="309"/>
      <c r="AI19" s="309"/>
      <c r="AJ19" s="309"/>
      <c r="AK19" s="8"/>
    </row>
    <row r="20" spans="1:37" s="3" customFormat="1" ht="15" customHeight="1">
      <c r="A20" s="25" t="s">
        <v>24</v>
      </c>
      <c r="B20" s="33" t="s">
        <v>25</v>
      </c>
      <c r="C20" s="23"/>
      <c r="D20" s="23"/>
      <c r="F20" s="4"/>
      <c r="R20" s="318"/>
      <c r="S20" s="318"/>
      <c r="T20" s="318"/>
      <c r="V20" s="314">
        <f>SUM(V21:AB24)</f>
        <v>14237858215</v>
      </c>
      <c r="W20" s="314"/>
      <c r="X20" s="314"/>
      <c r="Y20" s="314"/>
      <c r="Z20" s="314"/>
      <c r="AA20" s="314"/>
      <c r="AB20" s="314"/>
      <c r="AC20" s="28"/>
      <c r="AD20" s="314">
        <f>SUM(AD21:AJ23)</f>
        <v>17102103401</v>
      </c>
      <c r="AE20" s="314"/>
      <c r="AF20" s="314"/>
      <c r="AG20" s="314"/>
      <c r="AH20" s="314"/>
      <c r="AI20" s="314"/>
      <c r="AJ20" s="314"/>
      <c r="AK20" s="5"/>
    </row>
    <row r="21" spans="1:37" s="3" customFormat="1" ht="18" customHeight="1">
      <c r="A21" s="29" t="s">
        <v>26</v>
      </c>
      <c r="B21" s="34" t="s">
        <v>27</v>
      </c>
      <c r="C21" s="23"/>
      <c r="D21" s="23"/>
      <c r="F21" s="4"/>
      <c r="R21" s="310"/>
      <c r="S21" s="310"/>
      <c r="T21" s="310"/>
      <c r="V21" s="309">
        <f>231925000+7789603044</f>
        <v>8021528044</v>
      </c>
      <c r="W21" s="309"/>
      <c r="X21" s="309"/>
      <c r="Y21" s="309"/>
      <c r="Z21" s="309"/>
      <c r="AA21" s="309"/>
      <c r="AB21" s="309"/>
      <c r="AC21" s="28"/>
      <c r="AD21" s="309">
        <v>8373862852</v>
      </c>
      <c r="AE21" s="309"/>
      <c r="AF21" s="309"/>
      <c r="AG21" s="309"/>
      <c r="AH21" s="309"/>
      <c r="AI21" s="309"/>
      <c r="AJ21" s="309"/>
      <c r="AK21" s="8"/>
    </row>
    <row r="22" spans="1:37" s="3" customFormat="1" ht="18" customHeight="1">
      <c r="A22" s="29" t="s">
        <v>28</v>
      </c>
      <c r="B22" s="34" t="s">
        <v>29</v>
      </c>
      <c r="C22" s="23"/>
      <c r="D22" s="23"/>
      <c r="F22" s="4"/>
      <c r="R22" s="318"/>
      <c r="S22" s="318"/>
      <c r="T22" s="318"/>
      <c r="V22" s="309">
        <v>6075763152</v>
      </c>
      <c r="W22" s="309"/>
      <c r="X22" s="309"/>
      <c r="Y22" s="309"/>
      <c r="Z22" s="309"/>
      <c r="AA22" s="309"/>
      <c r="AB22" s="309"/>
      <c r="AC22" s="28"/>
      <c r="AD22" s="309">
        <v>8503579145</v>
      </c>
      <c r="AE22" s="309"/>
      <c r="AF22" s="309"/>
      <c r="AG22" s="309"/>
      <c r="AH22" s="309"/>
      <c r="AI22" s="309"/>
      <c r="AJ22" s="309"/>
      <c r="AK22" s="8"/>
    </row>
    <row r="23" spans="1:37" s="3" customFormat="1" ht="18" customHeight="1">
      <c r="A23" s="29" t="s">
        <v>30</v>
      </c>
      <c r="B23" s="34" t="s">
        <v>31</v>
      </c>
      <c r="C23" s="23"/>
      <c r="D23" s="23"/>
      <c r="F23" s="4"/>
      <c r="R23" s="310">
        <v>5</v>
      </c>
      <c r="S23" s="310"/>
      <c r="T23" s="310"/>
      <c r="V23" s="309">
        <f>1525001+258572018</f>
        <v>260097019</v>
      </c>
      <c r="W23" s="309"/>
      <c r="X23" s="309"/>
      <c r="Y23" s="309"/>
      <c r="Z23" s="309"/>
      <c r="AA23" s="309"/>
      <c r="AB23" s="309"/>
      <c r="AC23" s="28"/>
      <c r="AD23" s="309">
        <v>224661404</v>
      </c>
      <c r="AE23" s="309"/>
      <c r="AF23" s="309"/>
      <c r="AG23" s="309"/>
      <c r="AH23" s="309"/>
      <c r="AI23" s="309"/>
      <c r="AJ23" s="309"/>
      <c r="AK23" s="8"/>
    </row>
    <row r="24" spans="1:37" s="3" customFormat="1" ht="18" customHeight="1">
      <c r="A24" s="604" t="s">
        <v>844</v>
      </c>
      <c r="B24" s="34" t="s">
        <v>827</v>
      </c>
      <c r="C24" s="23"/>
      <c r="D24" s="23"/>
      <c r="F24" s="4"/>
      <c r="R24" s="310"/>
      <c r="S24" s="310"/>
      <c r="T24" s="310"/>
      <c r="V24" s="309">
        <v>-119530000</v>
      </c>
      <c r="W24" s="309"/>
      <c r="X24" s="309"/>
      <c r="Y24" s="309"/>
      <c r="Z24" s="309"/>
      <c r="AA24" s="309"/>
      <c r="AB24" s="309"/>
      <c r="AC24" s="28"/>
      <c r="AD24" s="309"/>
      <c r="AE24" s="309"/>
      <c r="AF24" s="309"/>
      <c r="AG24" s="309"/>
      <c r="AH24" s="309"/>
      <c r="AI24" s="309"/>
      <c r="AJ24" s="309"/>
      <c r="AK24" s="8"/>
    </row>
    <row r="25" spans="1:37" s="3" customFormat="1" ht="15" customHeight="1">
      <c r="A25" s="29"/>
      <c r="B25" s="30"/>
      <c r="C25" s="23"/>
      <c r="D25" s="23"/>
      <c r="F25" s="4"/>
      <c r="R25" s="318"/>
      <c r="S25" s="318"/>
      <c r="T25" s="318"/>
      <c r="V25" s="309"/>
      <c r="W25" s="309"/>
      <c r="X25" s="309"/>
      <c r="Y25" s="309"/>
      <c r="Z25" s="309"/>
      <c r="AA25" s="309"/>
      <c r="AB25" s="309"/>
      <c r="AC25" s="28"/>
      <c r="AD25" s="309"/>
      <c r="AE25" s="309"/>
      <c r="AF25" s="309"/>
      <c r="AG25" s="309"/>
      <c r="AH25" s="309"/>
      <c r="AI25" s="309"/>
      <c r="AJ25" s="309"/>
      <c r="AK25" s="8"/>
    </row>
    <row r="26" spans="1:37" s="3" customFormat="1" ht="15" customHeight="1">
      <c r="A26" s="25" t="s">
        <v>32</v>
      </c>
      <c r="B26" s="33" t="s">
        <v>33</v>
      </c>
      <c r="C26" s="23"/>
      <c r="D26" s="23"/>
      <c r="F26" s="4"/>
      <c r="R26" s="318">
        <v>6</v>
      </c>
      <c r="S26" s="318"/>
      <c r="T26" s="318"/>
      <c r="V26" s="314">
        <f>V27</f>
        <v>12108325790</v>
      </c>
      <c r="W26" s="314"/>
      <c r="X26" s="314"/>
      <c r="Y26" s="314"/>
      <c r="Z26" s="314"/>
      <c r="AA26" s="314"/>
      <c r="AB26" s="314"/>
      <c r="AC26" s="28"/>
      <c r="AD26" s="314">
        <f>SUM(AD27:AJ28)</f>
        <v>11868095501</v>
      </c>
      <c r="AE26" s="314"/>
      <c r="AF26" s="314"/>
      <c r="AG26" s="314"/>
      <c r="AH26" s="314"/>
      <c r="AI26" s="314"/>
      <c r="AJ26" s="314"/>
      <c r="AK26" s="5"/>
    </row>
    <row r="27" spans="1:37" s="3" customFormat="1" ht="17.25" customHeight="1">
      <c r="A27" s="29" t="s">
        <v>34</v>
      </c>
      <c r="B27" s="34" t="s">
        <v>35</v>
      </c>
      <c r="C27" s="23"/>
      <c r="D27" s="23"/>
      <c r="F27" s="4"/>
      <c r="R27" s="310"/>
      <c r="S27" s="310"/>
      <c r="T27" s="310"/>
      <c r="V27" s="309">
        <f>770981974+11337343816</f>
        <v>12108325790</v>
      </c>
      <c r="W27" s="309"/>
      <c r="X27" s="309"/>
      <c r="Y27" s="309"/>
      <c r="Z27" s="309"/>
      <c r="AA27" s="309"/>
      <c r="AB27" s="309"/>
      <c r="AC27" s="28"/>
      <c r="AD27" s="309">
        <v>11868095501</v>
      </c>
      <c r="AE27" s="309"/>
      <c r="AF27" s="309"/>
      <c r="AG27" s="309"/>
      <c r="AH27" s="309"/>
      <c r="AI27" s="309"/>
      <c r="AJ27" s="309"/>
      <c r="AK27" s="8"/>
    </row>
    <row r="28" spans="1:37" s="3" customFormat="1" ht="17.25" customHeight="1">
      <c r="A28" s="29" t="s">
        <v>36</v>
      </c>
      <c r="B28" s="34" t="s">
        <v>37</v>
      </c>
      <c r="C28" s="23"/>
      <c r="D28" s="23"/>
      <c r="F28" s="4"/>
      <c r="R28" s="318"/>
      <c r="S28" s="318"/>
      <c r="T28" s="318"/>
      <c r="V28" s="309">
        <v>0</v>
      </c>
      <c r="W28" s="309"/>
      <c r="X28" s="309"/>
      <c r="Y28" s="309"/>
      <c r="Z28" s="309"/>
      <c r="AA28" s="309"/>
      <c r="AB28" s="309"/>
      <c r="AC28" s="28"/>
      <c r="AD28" s="309">
        <v>0</v>
      </c>
      <c r="AE28" s="309"/>
      <c r="AF28" s="309"/>
      <c r="AG28" s="309"/>
      <c r="AH28" s="309"/>
      <c r="AI28" s="309"/>
      <c r="AJ28" s="309"/>
      <c r="AK28" s="8"/>
    </row>
    <row r="29" spans="1:37" s="3" customFormat="1" ht="15" customHeight="1">
      <c r="A29" s="29"/>
      <c r="B29" s="30"/>
      <c r="C29" s="23"/>
      <c r="D29" s="23"/>
      <c r="F29" s="4"/>
      <c r="R29" s="318"/>
      <c r="S29" s="318"/>
      <c r="T29" s="318"/>
      <c r="V29" s="309"/>
      <c r="W29" s="309"/>
      <c r="X29" s="309"/>
      <c r="Y29" s="309"/>
      <c r="Z29" s="309"/>
      <c r="AA29" s="309"/>
      <c r="AB29" s="309"/>
      <c r="AC29" s="28"/>
      <c r="AD29" s="309"/>
      <c r="AE29" s="309"/>
      <c r="AF29" s="309"/>
      <c r="AG29" s="309"/>
      <c r="AH29" s="309"/>
      <c r="AI29" s="309"/>
      <c r="AJ29" s="309"/>
      <c r="AK29" s="8"/>
    </row>
    <row r="30" spans="1:37" s="3" customFormat="1" ht="15" customHeight="1">
      <c r="A30" s="25" t="s">
        <v>38</v>
      </c>
      <c r="B30" s="33" t="s">
        <v>39</v>
      </c>
      <c r="C30" s="23"/>
      <c r="D30" s="23"/>
      <c r="F30" s="4"/>
      <c r="R30" s="318"/>
      <c r="S30" s="318"/>
      <c r="T30" s="318"/>
      <c r="V30" s="314">
        <f>SUM(V31:AB34)</f>
        <v>13107944035</v>
      </c>
      <c r="W30" s="314"/>
      <c r="X30" s="314"/>
      <c r="Y30" s="314"/>
      <c r="Z30" s="314"/>
      <c r="AA30" s="314"/>
      <c r="AB30" s="314"/>
      <c r="AC30" s="28"/>
      <c r="AD30" s="314">
        <f>SUM(AD31:AJ34)</f>
        <v>6228211094</v>
      </c>
      <c r="AE30" s="314"/>
      <c r="AF30" s="314"/>
      <c r="AG30" s="314"/>
      <c r="AH30" s="314"/>
      <c r="AI30" s="314"/>
      <c r="AJ30" s="314"/>
      <c r="AK30" s="5"/>
    </row>
    <row r="31" spans="1:37" s="3" customFormat="1" ht="16.5" customHeight="1">
      <c r="A31" s="29" t="s">
        <v>40</v>
      </c>
      <c r="B31" s="34" t="s">
        <v>41</v>
      </c>
      <c r="C31" s="23"/>
      <c r="D31" s="23"/>
      <c r="F31" s="4"/>
      <c r="R31" s="318"/>
      <c r="S31" s="318"/>
      <c r="T31" s="318"/>
      <c r="V31" s="309">
        <f>5662848+77373602</f>
        <v>83036450</v>
      </c>
      <c r="W31" s="309"/>
      <c r="X31" s="309"/>
      <c r="Y31" s="309"/>
      <c r="Z31" s="309"/>
      <c r="AA31" s="309"/>
      <c r="AB31" s="309"/>
      <c r="AC31" s="28"/>
      <c r="AD31" s="309">
        <v>77803215</v>
      </c>
      <c r="AE31" s="309"/>
      <c r="AF31" s="309"/>
      <c r="AG31" s="309"/>
      <c r="AH31" s="309"/>
      <c r="AI31" s="309"/>
      <c r="AJ31" s="309"/>
      <c r="AK31" s="8"/>
    </row>
    <row r="32" spans="1:37" s="3" customFormat="1" ht="16.5" customHeight="1">
      <c r="A32" s="29" t="s">
        <v>42</v>
      </c>
      <c r="B32" s="34" t="s">
        <v>43</v>
      </c>
      <c r="C32" s="23"/>
      <c r="D32" s="23"/>
      <c r="F32" s="4"/>
      <c r="R32" s="318"/>
      <c r="S32" s="318"/>
      <c r="T32" s="318"/>
      <c r="V32" s="309">
        <f>205313453+218180679</f>
        <v>423494132</v>
      </c>
      <c r="W32" s="309"/>
      <c r="X32" s="309"/>
      <c r="Y32" s="309"/>
      <c r="Z32" s="309"/>
      <c r="AA32" s="309"/>
      <c r="AB32" s="309"/>
      <c r="AC32" s="28"/>
      <c r="AD32" s="309">
        <v>457025719</v>
      </c>
      <c r="AE32" s="309"/>
      <c r="AF32" s="309"/>
      <c r="AG32" s="309"/>
      <c r="AH32" s="309"/>
      <c r="AI32" s="309"/>
      <c r="AJ32" s="309"/>
      <c r="AK32" s="8"/>
    </row>
    <row r="33" spans="1:37" s="3" customFormat="1" ht="16.5" customHeight="1">
      <c r="A33" s="29" t="s">
        <v>44</v>
      </c>
      <c r="B33" s="34" t="s">
        <v>45</v>
      </c>
      <c r="C33" s="23"/>
      <c r="D33" s="23"/>
      <c r="F33" s="4"/>
      <c r="R33" s="310">
        <v>7</v>
      </c>
      <c r="S33" s="310"/>
      <c r="T33" s="310"/>
      <c r="V33" s="309">
        <v>130830655</v>
      </c>
      <c r="W33" s="309"/>
      <c r="X33" s="309"/>
      <c r="Y33" s="309"/>
      <c r="Z33" s="309"/>
      <c r="AA33" s="309"/>
      <c r="AB33" s="309"/>
      <c r="AC33" s="28"/>
      <c r="AD33" s="309">
        <v>130830655</v>
      </c>
      <c r="AE33" s="309"/>
      <c r="AF33" s="309"/>
      <c r="AG33" s="309"/>
      <c r="AH33" s="309"/>
      <c r="AI33" s="309"/>
      <c r="AJ33" s="309"/>
      <c r="AK33" s="8"/>
    </row>
    <row r="34" spans="1:37" s="3" customFormat="1" ht="16.5" customHeight="1">
      <c r="A34" s="29" t="s">
        <v>46</v>
      </c>
      <c r="B34" s="34" t="s">
        <v>47</v>
      </c>
      <c r="C34" s="23"/>
      <c r="D34" s="23"/>
      <c r="F34" s="4"/>
      <c r="R34" s="318">
        <v>8</v>
      </c>
      <c r="S34" s="318"/>
      <c r="T34" s="318"/>
      <c r="V34" s="309">
        <v>12470582798</v>
      </c>
      <c r="W34" s="309"/>
      <c r="X34" s="309"/>
      <c r="Y34" s="309"/>
      <c r="Z34" s="309"/>
      <c r="AA34" s="309"/>
      <c r="AB34" s="309"/>
      <c r="AC34" s="28"/>
      <c r="AD34" s="309">
        <v>5562551505</v>
      </c>
      <c r="AE34" s="309"/>
      <c r="AF34" s="309"/>
      <c r="AG34" s="309"/>
      <c r="AH34" s="309"/>
      <c r="AI34" s="309"/>
      <c r="AJ34" s="309"/>
      <c r="AK34" s="8"/>
    </row>
    <row r="35" spans="1:37" s="3" customFormat="1" ht="15" customHeight="1">
      <c r="A35" s="29"/>
      <c r="B35" s="30"/>
      <c r="C35" s="23"/>
      <c r="D35" s="23"/>
      <c r="F35" s="4"/>
      <c r="R35" s="318"/>
      <c r="S35" s="318"/>
      <c r="T35" s="318"/>
      <c r="V35" s="309"/>
      <c r="W35" s="309"/>
      <c r="X35" s="309"/>
      <c r="Y35" s="309"/>
      <c r="Z35" s="309"/>
      <c r="AA35" s="309"/>
      <c r="AB35" s="309"/>
      <c r="AC35" s="28"/>
      <c r="AD35" s="309"/>
      <c r="AE35" s="309"/>
      <c r="AF35" s="309"/>
      <c r="AG35" s="309"/>
      <c r="AH35" s="309"/>
      <c r="AI35" s="309"/>
      <c r="AJ35" s="309"/>
      <c r="AK35" s="8"/>
    </row>
    <row r="36" spans="1:37" s="3" customFormat="1" ht="15" customHeight="1">
      <c r="A36" s="25" t="s">
        <v>48</v>
      </c>
      <c r="B36" s="35" t="s">
        <v>49</v>
      </c>
      <c r="C36" s="23"/>
      <c r="D36" s="23"/>
      <c r="F36" s="4"/>
      <c r="R36" s="318"/>
      <c r="S36" s="318"/>
      <c r="T36" s="318"/>
      <c r="V36" s="314">
        <f>V38+V46</f>
        <v>2691671363</v>
      </c>
      <c r="W36" s="314"/>
      <c r="X36" s="314"/>
      <c r="Y36" s="314"/>
      <c r="Z36" s="314"/>
      <c r="AA36" s="314"/>
      <c r="AB36" s="314"/>
      <c r="AC36" s="28"/>
      <c r="AD36" s="314">
        <f>AD38+AD46</f>
        <v>4037053051</v>
      </c>
      <c r="AE36" s="314"/>
      <c r="AF36" s="314"/>
      <c r="AG36" s="314"/>
      <c r="AH36" s="314"/>
      <c r="AI36" s="314"/>
      <c r="AJ36" s="314"/>
      <c r="AK36" s="5"/>
    </row>
    <row r="37" spans="1:37" s="3" customFormat="1" ht="15" customHeight="1">
      <c r="A37" s="29"/>
      <c r="C37" s="23"/>
      <c r="D37" s="23"/>
      <c r="F37" s="4"/>
      <c r="R37" s="318"/>
      <c r="S37" s="318"/>
      <c r="T37" s="318"/>
      <c r="V37" s="309"/>
      <c r="W37" s="309"/>
      <c r="X37" s="309"/>
      <c r="Y37" s="309"/>
      <c r="Z37" s="309"/>
      <c r="AA37" s="309"/>
      <c r="AB37" s="309"/>
      <c r="AC37" s="28"/>
      <c r="AD37" s="309"/>
      <c r="AE37" s="309"/>
      <c r="AF37" s="309"/>
      <c r="AG37" s="309"/>
      <c r="AH37" s="309"/>
      <c r="AI37" s="309"/>
      <c r="AJ37" s="309"/>
      <c r="AK37" s="8"/>
    </row>
    <row r="38" spans="1:37" s="3" customFormat="1" ht="15" customHeight="1">
      <c r="A38" s="25" t="s">
        <v>50</v>
      </c>
      <c r="B38" s="35" t="s">
        <v>51</v>
      </c>
      <c r="C38" s="23"/>
      <c r="D38" s="23"/>
      <c r="F38" s="4"/>
      <c r="R38" s="318"/>
      <c r="S38" s="318"/>
      <c r="T38" s="318"/>
      <c r="V38" s="314">
        <f>V39+V42</f>
        <v>806962187</v>
      </c>
      <c r="W38" s="314"/>
      <c r="X38" s="314"/>
      <c r="Y38" s="314"/>
      <c r="Z38" s="314"/>
      <c r="AA38" s="314"/>
      <c r="AB38" s="314"/>
      <c r="AC38" s="28"/>
      <c r="AD38" s="314">
        <f>AD39+AD42</f>
        <v>1810294532</v>
      </c>
      <c r="AE38" s="314"/>
      <c r="AF38" s="314"/>
      <c r="AG38" s="314"/>
      <c r="AH38" s="314"/>
      <c r="AI38" s="314"/>
      <c r="AJ38" s="314"/>
      <c r="AK38" s="5"/>
    </row>
    <row r="39" spans="1:37" s="3" customFormat="1" ht="16.5" customHeight="1">
      <c r="A39" s="29" t="s">
        <v>52</v>
      </c>
      <c r="B39" s="34" t="s">
        <v>53</v>
      </c>
      <c r="C39" s="23"/>
      <c r="D39" s="23"/>
      <c r="F39" s="4"/>
      <c r="R39" s="310">
        <v>9</v>
      </c>
      <c r="S39" s="310"/>
      <c r="T39" s="310"/>
      <c r="V39" s="309">
        <f>SUM(V40:AB41)</f>
        <v>705603788</v>
      </c>
      <c r="W39" s="309"/>
      <c r="X39" s="309"/>
      <c r="Y39" s="309"/>
      <c r="Z39" s="309"/>
      <c r="AA39" s="309"/>
      <c r="AB39" s="309"/>
      <c r="AC39" s="28"/>
      <c r="AD39" s="309">
        <f>SUM(AD40:AJ41)</f>
        <v>1602729555</v>
      </c>
      <c r="AE39" s="309"/>
      <c r="AF39" s="309"/>
      <c r="AG39" s="309"/>
      <c r="AH39" s="309"/>
      <c r="AI39" s="309"/>
      <c r="AJ39" s="309"/>
      <c r="AK39" s="8"/>
    </row>
    <row r="40" spans="1:37" s="3" customFormat="1" ht="16.5" customHeight="1">
      <c r="A40" s="36" t="s">
        <v>54</v>
      </c>
      <c r="B40" s="37" t="s">
        <v>55</v>
      </c>
      <c r="C40" s="23"/>
      <c r="D40" s="23"/>
      <c r="F40" s="4"/>
      <c r="R40" s="318"/>
      <c r="S40" s="318"/>
      <c r="T40" s="318"/>
      <c r="V40" s="321">
        <f>215034546+1201000000</f>
        <v>1416034546</v>
      </c>
      <c r="W40" s="321"/>
      <c r="X40" s="321"/>
      <c r="Y40" s="321"/>
      <c r="Z40" s="321"/>
      <c r="AA40" s="321"/>
      <c r="AB40" s="321"/>
      <c r="AC40" s="38"/>
      <c r="AD40" s="321">
        <v>2773256612</v>
      </c>
      <c r="AE40" s="321"/>
      <c r="AF40" s="321"/>
      <c r="AG40" s="321"/>
      <c r="AH40" s="321"/>
      <c r="AI40" s="321"/>
      <c r="AJ40" s="321"/>
      <c r="AK40" s="39"/>
    </row>
    <row r="41" spans="1:37" s="3" customFormat="1" ht="16.5" customHeight="1">
      <c r="A41" s="36" t="s">
        <v>56</v>
      </c>
      <c r="B41" s="37" t="s">
        <v>57</v>
      </c>
      <c r="C41" s="23"/>
      <c r="D41" s="23"/>
      <c r="F41" s="4"/>
      <c r="R41" s="318"/>
      <c r="S41" s="318"/>
      <c r="T41" s="318"/>
      <c r="V41" s="321">
        <f>-67087691-643343067</f>
        <v>-710430758</v>
      </c>
      <c r="W41" s="321"/>
      <c r="X41" s="321"/>
      <c r="Y41" s="321"/>
      <c r="Z41" s="321"/>
      <c r="AA41" s="321"/>
      <c r="AB41" s="321"/>
      <c r="AC41" s="38"/>
      <c r="AD41" s="321">
        <v>-1170527057</v>
      </c>
      <c r="AE41" s="321"/>
      <c r="AF41" s="321"/>
      <c r="AG41" s="321"/>
      <c r="AH41" s="321"/>
      <c r="AI41" s="321"/>
      <c r="AJ41" s="321"/>
      <c r="AK41" s="39"/>
    </row>
    <row r="42" spans="1:37" s="3" customFormat="1" ht="16.5" customHeight="1">
      <c r="A42" s="29" t="s">
        <v>58</v>
      </c>
      <c r="B42" s="34" t="s">
        <v>59</v>
      </c>
      <c r="C42" s="23"/>
      <c r="D42" s="23"/>
      <c r="F42" s="4"/>
      <c r="R42" s="310">
        <v>10</v>
      </c>
      <c r="S42" s="310"/>
      <c r="T42" s="310"/>
      <c r="V42" s="309">
        <f>SUM(V43:AB44)</f>
        <v>101358399</v>
      </c>
      <c r="W42" s="309"/>
      <c r="X42" s="309"/>
      <c r="Y42" s="309"/>
      <c r="Z42" s="309"/>
      <c r="AA42" s="309"/>
      <c r="AB42" s="309"/>
      <c r="AC42" s="28"/>
      <c r="AD42" s="309">
        <f>SUM(AD43:AJ44)</f>
        <v>207564977</v>
      </c>
      <c r="AE42" s="309"/>
      <c r="AF42" s="309"/>
      <c r="AG42" s="309"/>
      <c r="AH42" s="309"/>
      <c r="AI42" s="309"/>
      <c r="AJ42" s="309"/>
      <c r="AK42" s="8"/>
    </row>
    <row r="43" spans="1:37" s="3" customFormat="1" ht="16.5" customHeight="1">
      <c r="A43" s="36" t="s">
        <v>60</v>
      </c>
      <c r="B43" s="37" t="s">
        <v>55</v>
      </c>
      <c r="C43" s="23"/>
      <c r="D43" s="23"/>
      <c r="F43" s="4"/>
      <c r="R43" s="318"/>
      <c r="S43" s="318"/>
      <c r="T43" s="318"/>
      <c r="V43" s="321">
        <v>291536000</v>
      </c>
      <c r="W43" s="321"/>
      <c r="X43" s="321"/>
      <c r="Y43" s="321"/>
      <c r="Z43" s="321"/>
      <c r="AA43" s="321"/>
      <c r="AB43" s="321"/>
      <c r="AC43" s="38"/>
      <c r="AD43" s="321">
        <v>369021000</v>
      </c>
      <c r="AE43" s="321"/>
      <c r="AF43" s="321"/>
      <c r="AG43" s="321"/>
      <c r="AH43" s="321"/>
      <c r="AI43" s="321"/>
      <c r="AJ43" s="321"/>
      <c r="AK43" s="39"/>
    </row>
    <row r="44" spans="1:37" s="3" customFormat="1" ht="16.5" customHeight="1">
      <c r="A44" s="36" t="s">
        <v>61</v>
      </c>
      <c r="B44" s="37" t="s">
        <v>57</v>
      </c>
      <c r="C44" s="23"/>
      <c r="D44" s="23"/>
      <c r="F44" s="4"/>
      <c r="R44" s="318"/>
      <c r="S44" s="318"/>
      <c r="T44" s="318"/>
      <c r="V44" s="321">
        <v>-190177601</v>
      </c>
      <c r="W44" s="321"/>
      <c r="X44" s="321"/>
      <c r="Y44" s="321"/>
      <c r="Z44" s="321"/>
      <c r="AA44" s="321"/>
      <c r="AB44" s="321"/>
      <c r="AC44" s="38"/>
      <c r="AD44" s="321">
        <v>-161456023</v>
      </c>
      <c r="AE44" s="321"/>
      <c r="AF44" s="321"/>
      <c r="AG44" s="321"/>
      <c r="AH44" s="321"/>
      <c r="AI44" s="321"/>
      <c r="AJ44" s="321"/>
      <c r="AK44" s="39"/>
    </row>
    <row r="45" spans="1:37" s="3" customFormat="1" ht="12.75" customHeight="1">
      <c r="A45" s="29"/>
      <c r="B45" s="34"/>
      <c r="C45" s="23"/>
      <c r="D45" s="23"/>
      <c r="F45" s="4"/>
      <c r="R45" s="318"/>
      <c r="S45" s="318"/>
      <c r="T45" s="318"/>
      <c r="V45" s="309"/>
      <c r="W45" s="309"/>
      <c r="X45" s="309"/>
      <c r="Y45" s="309"/>
      <c r="Z45" s="309"/>
      <c r="AA45" s="309"/>
      <c r="AB45" s="309"/>
      <c r="AC45" s="28"/>
      <c r="AD45" s="309"/>
      <c r="AE45" s="309"/>
      <c r="AF45" s="309"/>
      <c r="AG45" s="309"/>
      <c r="AH45" s="309"/>
      <c r="AI45" s="309"/>
      <c r="AJ45" s="309"/>
      <c r="AK45" s="8"/>
    </row>
    <row r="46" spans="1:37" s="3" customFormat="1" ht="15" customHeight="1">
      <c r="A46" s="25" t="s">
        <v>62</v>
      </c>
      <c r="B46" s="35" t="s">
        <v>63</v>
      </c>
      <c r="C46" s="23"/>
      <c r="D46" s="23"/>
      <c r="F46" s="4"/>
      <c r="R46" s="318"/>
      <c r="S46" s="318"/>
      <c r="T46" s="318"/>
      <c r="V46" s="314">
        <f>SUM(V47:AB48)</f>
        <v>1884709176</v>
      </c>
      <c r="W46" s="314"/>
      <c r="X46" s="314"/>
      <c r="Y46" s="314"/>
      <c r="Z46" s="314"/>
      <c r="AA46" s="314"/>
      <c r="AB46" s="314"/>
      <c r="AC46" s="28"/>
      <c r="AD46" s="314">
        <f>SUM(AD47:AJ48)</f>
        <v>2226758519</v>
      </c>
      <c r="AE46" s="314"/>
      <c r="AF46" s="314"/>
      <c r="AG46" s="314"/>
      <c r="AH46" s="314"/>
      <c r="AI46" s="314"/>
      <c r="AJ46" s="314"/>
      <c r="AK46" s="5"/>
    </row>
    <row r="47" spans="1:37" s="3" customFormat="1" ht="15" customHeight="1">
      <c r="A47" s="29" t="s">
        <v>64</v>
      </c>
      <c r="B47" s="40" t="s">
        <v>65</v>
      </c>
      <c r="C47" s="23"/>
      <c r="D47" s="23"/>
      <c r="F47" s="4"/>
      <c r="R47" s="310">
        <v>11</v>
      </c>
      <c r="S47" s="310"/>
      <c r="T47" s="310"/>
      <c r="V47" s="309">
        <f>531957897+376038952</f>
        <v>907996849</v>
      </c>
      <c r="W47" s="309"/>
      <c r="X47" s="309"/>
      <c r="Y47" s="309"/>
      <c r="Z47" s="309"/>
      <c r="AA47" s="309"/>
      <c r="AB47" s="309"/>
      <c r="AC47" s="28"/>
      <c r="AD47" s="309">
        <v>1364343376</v>
      </c>
      <c r="AE47" s="309"/>
      <c r="AF47" s="309"/>
      <c r="AG47" s="309"/>
      <c r="AH47" s="309"/>
      <c r="AI47" s="309"/>
      <c r="AJ47" s="309"/>
      <c r="AK47" s="8"/>
    </row>
    <row r="48" spans="1:37" s="3" customFormat="1" ht="15" customHeight="1">
      <c r="A48" s="29" t="s">
        <v>66</v>
      </c>
      <c r="B48" s="40" t="s">
        <v>67</v>
      </c>
      <c r="C48" s="23"/>
      <c r="D48" s="23"/>
      <c r="F48" s="4"/>
      <c r="R48" s="318">
        <v>12</v>
      </c>
      <c r="S48" s="318"/>
      <c r="T48" s="318"/>
      <c r="V48" s="309">
        <v>976712327</v>
      </c>
      <c r="W48" s="309"/>
      <c r="X48" s="309"/>
      <c r="Y48" s="309"/>
      <c r="Z48" s="309"/>
      <c r="AA48" s="309"/>
      <c r="AB48" s="309"/>
      <c r="AC48" s="28"/>
      <c r="AD48" s="309">
        <v>862415143</v>
      </c>
      <c r="AE48" s="309"/>
      <c r="AF48" s="309"/>
      <c r="AG48" s="309"/>
      <c r="AH48" s="309"/>
      <c r="AI48" s="309"/>
      <c r="AJ48" s="309"/>
      <c r="AK48" s="8"/>
    </row>
    <row r="49" spans="1:37" s="3" customFormat="1" ht="15" customHeight="1">
      <c r="A49" s="29"/>
      <c r="B49" s="40"/>
      <c r="C49" s="23"/>
      <c r="D49" s="23"/>
      <c r="F49" s="4"/>
      <c r="R49" s="318"/>
      <c r="S49" s="318"/>
      <c r="T49" s="318"/>
      <c r="V49" s="309"/>
      <c r="W49" s="309"/>
      <c r="X49" s="309"/>
      <c r="Y49" s="309"/>
      <c r="Z49" s="309"/>
      <c r="AA49" s="309"/>
      <c r="AB49" s="309"/>
      <c r="AC49" s="28"/>
      <c r="AD49" s="309"/>
      <c r="AE49" s="309"/>
      <c r="AF49" s="309"/>
      <c r="AG49" s="309"/>
      <c r="AH49" s="309"/>
      <c r="AI49" s="309"/>
      <c r="AJ49" s="309"/>
      <c r="AK49" s="8"/>
    </row>
    <row r="50" spans="1:37" s="3" customFormat="1" ht="13.5" customHeight="1" thickBot="1">
      <c r="A50" s="25" t="s">
        <v>68</v>
      </c>
      <c r="B50" s="311" t="s">
        <v>69</v>
      </c>
      <c r="C50" s="311"/>
      <c r="D50" s="311"/>
      <c r="E50" s="311"/>
      <c r="F50" s="311"/>
      <c r="G50" s="311"/>
      <c r="H50" s="311"/>
      <c r="I50" s="311"/>
      <c r="J50" s="311"/>
      <c r="K50" s="311"/>
      <c r="L50" s="311"/>
      <c r="M50" s="311"/>
      <c r="N50" s="311"/>
      <c r="O50" s="311"/>
      <c r="P50" s="311"/>
      <c r="R50" s="320"/>
      <c r="S50" s="320"/>
      <c r="T50" s="320"/>
      <c r="V50" s="313">
        <f>V11+V36</f>
        <v>46164272781</v>
      </c>
      <c r="W50" s="313"/>
      <c r="X50" s="313"/>
      <c r="Y50" s="313"/>
      <c r="Z50" s="313"/>
      <c r="AA50" s="313"/>
      <c r="AB50" s="313"/>
      <c r="AC50" s="28"/>
      <c r="AD50" s="313">
        <f>AD11+AD36</f>
        <v>47093220886</v>
      </c>
      <c r="AE50" s="313"/>
      <c r="AF50" s="313"/>
      <c r="AG50" s="313"/>
      <c r="AH50" s="313"/>
      <c r="AI50" s="313"/>
      <c r="AJ50" s="313"/>
      <c r="AK50" s="8"/>
    </row>
    <row r="51" spans="1:37" s="3" customFormat="1" ht="14.25" customHeight="1" thickTop="1">
      <c r="A51" s="22"/>
      <c r="C51" s="23"/>
      <c r="D51" s="23"/>
      <c r="F51" s="4"/>
      <c r="R51" s="319"/>
      <c r="S51" s="319"/>
      <c r="T51" s="319"/>
      <c r="V51" s="315"/>
      <c r="W51" s="315"/>
      <c r="X51" s="315"/>
      <c r="Y51" s="315"/>
      <c r="Z51" s="315"/>
      <c r="AA51" s="315"/>
      <c r="AB51" s="315"/>
      <c r="AC51" s="24"/>
      <c r="AD51" s="315"/>
      <c r="AE51" s="315"/>
      <c r="AF51" s="315"/>
      <c r="AG51" s="315"/>
      <c r="AH51" s="315"/>
      <c r="AI51" s="315"/>
      <c r="AJ51" s="315"/>
      <c r="AK51" s="8"/>
    </row>
    <row r="52" spans="1:37" s="3" customFormat="1" ht="14.25" customHeight="1">
      <c r="A52" s="22"/>
      <c r="C52" s="23"/>
      <c r="D52" s="23"/>
      <c r="F52" s="4"/>
      <c r="R52" s="302"/>
      <c r="S52" s="302"/>
      <c r="T52" s="302"/>
      <c r="V52" s="24"/>
      <c r="W52" s="24"/>
      <c r="X52" s="24"/>
      <c r="Y52" s="24"/>
      <c r="Z52" s="24"/>
      <c r="AA52" s="24"/>
      <c r="AB52" s="24"/>
      <c r="AC52" s="24"/>
      <c r="AD52" s="24"/>
      <c r="AE52" s="24"/>
      <c r="AF52" s="24"/>
      <c r="AG52" s="24"/>
      <c r="AH52" s="24"/>
      <c r="AI52" s="24"/>
      <c r="AJ52" s="24"/>
      <c r="AK52" s="8"/>
    </row>
    <row r="53" spans="1:37" s="3" customFormat="1" ht="14.25" customHeight="1">
      <c r="A53" s="326" t="s">
        <v>7</v>
      </c>
      <c r="B53" s="322" t="s">
        <v>110</v>
      </c>
      <c r="C53" s="322"/>
      <c r="D53" s="322"/>
      <c r="E53" s="322"/>
      <c r="F53" s="322"/>
      <c r="G53" s="322"/>
      <c r="H53" s="322"/>
      <c r="I53" s="322"/>
      <c r="J53" s="322"/>
      <c r="K53" s="322"/>
      <c r="L53" s="322"/>
      <c r="M53" s="322"/>
      <c r="N53" s="322"/>
      <c r="O53" s="322"/>
      <c r="P53" s="322"/>
      <c r="Q53" s="322"/>
      <c r="R53" s="331" t="s">
        <v>8</v>
      </c>
      <c r="S53" s="331"/>
      <c r="T53" s="331"/>
      <c r="U53" s="18"/>
      <c r="V53" s="327" t="s">
        <v>812</v>
      </c>
      <c r="W53" s="328"/>
      <c r="X53" s="328"/>
      <c r="Y53" s="328"/>
      <c r="Z53" s="328"/>
      <c r="AA53" s="328"/>
      <c r="AB53" s="328"/>
      <c r="AC53" s="19"/>
      <c r="AD53" s="329" t="s">
        <v>813</v>
      </c>
      <c r="AE53" s="328"/>
      <c r="AF53" s="328"/>
      <c r="AG53" s="328"/>
      <c r="AH53" s="328"/>
      <c r="AI53" s="328"/>
      <c r="AJ53" s="328"/>
      <c r="AK53" s="8"/>
    </row>
    <row r="54" spans="1:37" s="3" customFormat="1" ht="14.25" customHeight="1">
      <c r="A54" s="326"/>
      <c r="B54" s="322"/>
      <c r="C54" s="322"/>
      <c r="D54" s="322"/>
      <c r="E54" s="322"/>
      <c r="F54" s="322"/>
      <c r="G54" s="322"/>
      <c r="H54" s="322"/>
      <c r="I54" s="322"/>
      <c r="J54" s="322"/>
      <c r="K54" s="322"/>
      <c r="L54" s="322"/>
      <c r="M54" s="322"/>
      <c r="N54" s="322"/>
      <c r="O54" s="322"/>
      <c r="P54" s="322"/>
      <c r="Q54" s="322"/>
      <c r="R54" s="331"/>
      <c r="S54" s="331"/>
      <c r="T54" s="331"/>
      <c r="U54" s="18"/>
      <c r="V54" s="330" t="s">
        <v>11</v>
      </c>
      <c r="W54" s="330"/>
      <c r="X54" s="330"/>
      <c r="Y54" s="330"/>
      <c r="Z54" s="330"/>
      <c r="AA54" s="330"/>
      <c r="AB54" s="330"/>
      <c r="AC54" s="21"/>
      <c r="AD54" s="330" t="s">
        <v>11</v>
      </c>
      <c r="AE54" s="330"/>
      <c r="AF54" s="330"/>
      <c r="AG54" s="330"/>
      <c r="AH54" s="330"/>
      <c r="AI54" s="330"/>
      <c r="AJ54" s="330"/>
      <c r="AK54" s="8"/>
    </row>
    <row r="55" spans="1:37" s="3" customFormat="1" ht="14.25" customHeight="1">
      <c r="A55" s="22"/>
      <c r="C55" s="23"/>
      <c r="D55" s="23"/>
      <c r="F55" s="4"/>
      <c r="R55" s="302"/>
      <c r="S55" s="302"/>
      <c r="T55" s="302"/>
      <c r="V55" s="24"/>
      <c r="W55" s="24"/>
      <c r="X55" s="24"/>
      <c r="Y55" s="24"/>
      <c r="Z55" s="24"/>
      <c r="AA55" s="24"/>
      <c r="AB55" s="24"/>
      <c r="AC55" s="24"/>
      <c r="AD55" s="24"/>
      <c r="AE55" s="24"/>
      <c r="AF55" s="24"/>
      <c r="AG55" s="24"/>
      <c r="AH55" s="24"/>
      <c r="AI55" s="24"/>
      <c r="AJ55" s="24"/>
      <c r="AK55" s="8"/>
    </row>
    <row r="56" spans="1:37" s="3" customFormat="1" ht="15" customHeight="1">
      <c r="A56" s="25" t="s">
        <v>70</v>
      </c>
      <c r="B56" s="26" t="s">
        <v>71</v>
      </c>
      <c r="C56" s="23"/>
      <c r="D56" s="23"/>
      <c r="F56" s="4"/>
      <c r="R56" s="312"/>
      <c r="S56" s="312"/>
      <c r="T56" s="312"/>
      <c r="V56" s="314">
        <f>V58+V68</f>
        <v>15860640373</v>
      </c>
      <c r="W56" s="314"/>
      <c r="X56" s="314"/>
      <c r="Y56" s="314"/>
      <c r="Z56" s="314"/>
      <c r="AA56" s="314"/>
      <c r="AB56" s="314"/>
      <c r="AC56" s="28"/>
      <c r="AD56" s="314">
        <f>AD58+AD68</f>
        <v>11133844046</v>
      </c>
      <c r="AE56" s="314"/>
      <c r="AF56" s="314"/>
      <c r="AG56" s="314"/>
      <c r="AH56" s="314"/>
      <c r="AI56" s="314"/>
      <c r="AJ56" s="314"/>
      <c r="AK56" s="5"/>
    </row>
    <row r="57" spans="1:37" s="3" customFormat="1" ht="10.5" customHeight="1">
      <c r="A57" s="29"/>
      <c r="C57" s="23"/>
      <c r="D57" s="23"/>
      <c r="F57" s="4"/>
      <c r="R57" s="310"/>
      <c r="S57" s="310"/>
      <c r="T57" s="310"/>
      <c r="V57" s="309"/>
      <c r="W57" s="309"/>
      <c r="X57" s="309"/>
      <c r="Y57" s="309"/>
      <c r="Z57" s="309"/>
      <c r="AA57" s="309"/>
      <c r="AB57" s="309"/>
      <c r="AC57" s="28"/>
      <c r="AD57" s="309"/>
      <c r="AE57" s="309"/>
      <c r="AF57" s="309"/>
      <c r="AG57" s="309"/>
      <c r="AH57" s="309"/>
      <c r="AI57" s="309"/>
      <c r="AJ57" s="309"/>
      <c r="AK57" s="8"/>
    </row>
    <row r="58" spans="1:37" s="3" customFormat="1" ht="15" customHeight="1">
      <c r="A58" s="25" t="s">
        <v>72</v>
      </c>
      <c r="B58" s="35" t="s">
        <v>73</v>
      </c>
      <c r="C58" s="23"/>
      <c r="D58" s="23"/>
      <c r="F58" s="4"/>
      <c r="R58" s="312"/>
      <c r="S58" s="312"/>
      <c r="T58" s="312"/>
      <c r="V58" s="314">
        <f>SUM(V59:AB66)</f>
        <v>15860640373</v>
      </c>
      <c r="W58" s="314"/>
      <c r="X58" s="314"/>
      <c r="Y58" s="314"/>
      <c r="Z58" s="314"/>
      <c r="AA58" s="314"/>
      <c r="AB58" s="314"/>
      <c r="AC58" s="28"/>
      <c r="AD58" s="314">
        <f>SUM(AD59:AJ66)</f>
        <v>11133844046</v>
      </c>
      <c r="AE58" s="314"/>
      <c r="AF58" s="314"/>
      <c r="AG58" s="314"/>
      <c r="AH58" s="314"/>
      <c r="AI58" s="314"/>
      <c r="AJ58" s="314"/>
      <c r="AK58" s="5"/>
    </row>
    <row r="59" spans="1:37" s="3" customFormat="1" ht="15" customHeight="1">
      <c r="A59" s="29" t="s">
        <v>74</v>
      </c>
      <c r="B59" s="34" t="s">
        <v>75</v>
      </c>
      <c r="C59" s="23"/>
      <c r="D59" s="23"/>
      <c r="F59" s="4"/>
      <c r="R59" s="310">
        <v>13</v>
      </c>
      <c r="S59" s="310"/>
      <c r="T59" s="310"/>
      <c r="V59" s="309">
        <v>0</v>
      </c>
      <c r="W59" s="309"/>
      <c r="X59" s="309"/>
      <c r="Y59" s="309"/>
      <c r="Z59" s="309"/>
      <c r="AA59" s="309"/>
      <c r="AB59" s="309"/>
      <c r="AC59" s="28"/>
      <c r="AD59" s="309">
        <v>226000000</v>
      </c>
      <c r="AE59" s="309"/>
      <c r="AF59" s="309"/>
      <c r="AG59" s="309"/>
      <c r="AH59" s="309"/>
      <c r="AI59" s="309"/>
      <c r="AJ59" s="309"/>
      <c r="AK59" s="8"/>
    </row>
    <row r="60" spans="1:37" s="3" customFormat="1" ht="15" customHeight="1">
      <c r="A60" s="29" t="s">
        <v>76</v>
      </c>
      <c r="B60" s="34" t="s">
        <v>77</v>
      </c>
      <c r="C60" s="23"/>
      <c r="D60" s="23"/>
      <c r="F60" s="4"/>
      <c r="R60" s="310"/>
      <c r="S60" s="310"/>
      <c r="T60" s="310"/>
      <c r="V60" s="309">
        <f>125531910+4277084734</f>
        <v>4402616644</v>
      </c>
      <c r="W60" s="309"/>
      <c r="X60" s="309"/>
      <c r="Y60" s="309"/>
      <c r="Z60" s="309"/>
      <c r="AA60" s="309"/>
      <c r="AB60" s="309"/>
      <c r="AC60" s="28"/>
      <c r="AD60" s="309">
        <v>2142647900</v>
      </c>
      <c r="AE60" s="309"/>
      <c r="AF60" s="309"/>
      <c r="AG60" s="309"/>
      <c r="AH60" s="309"/>
      <c r="AI60" s="309"/>
      <c r="AJ60" s="309"/>
      <c r="AK60" s="8"/>
    </row>
    <row r="61" spans="1:37" s="3" customFormat="1" ht="15" customHeight="1">
      <c r="A61" s="29" t="s">
        <v>78</v>
      </c>
      <c r="B61" s="34" t="s">
        <v>79</v>
      </c>
      <c r="C61" s="23"/>
      <c r="D61" s="23"/>
      <c r="F61" s="4"/>
      <c r="R61" s="310"/>
      <c r="S61" s="310"/>
      <c r="T61" s="310"/>
      <c r="V61" s="309">
        <v>6562314465</v>
      </c>
      <c r="W61" s="309"/>
      <c r="X61" s="309"/>
      <c r="Y61" s="309"/>
      <c r="Z61" s="309"/>
      <c r="AA61" s="309"/>
      <c r="AB61" s="309"/>
      <c r="AC61" s="28"/>
      <c r="AD61" s="309">
        <v>4711402635</v>
      </c>
      <c r="AE61" s="309"/>
      <c r="AF61" s="309"/>
      <c r="AG61" s="309"/>
      <c r="AH61" s="309"/>
      <c r="AI61" s="309"/>
      <c r="AJ61" s="309"/>
      <c r="AK61" s="8"/>
    </row>
    <row r="62" spans="1:37" s="3" customFormat="1" ht="15" customHeight="1">
      <c r="A62" s="29" t="s">
        <v>80</v>
      </c>
      <c r="B62" s="34" t="s">
        <v>81</v>
      </c>
      <c r="C62" s="23"/>
      <c r="D62" s="23"/>
      <c r="F62" s="4"/>
      <c r="R62" s="310"/>
      <c r="S62" s="310"/>
      <c r="T62" s="310"/>
      <c r="V62" s="309">
        <v>1832777</v>
      </c>
      <c r="W62" s="309"/>
      <c r="X62" s="309"/>
      <c r="Y62" s="309"/>
      <c r="Z62" s="309"/>
      <c r="AA62" s="309"/>
      <c r="AB62" s="309"/>
      <c r="AC62" s="28"/>
      <c r="AD62" s="309">
        <v>1487927</v>
      </c>
      <c r="AE62" s="309"/>
      <c r="AF62" s="309"/>
      <c r="AG62" s="309"/>
      <c r="AH62" s="309"/>
      <c r="AI62" s="309"/>
      <c r="AJ62" s="309"/>
      <c r="AK62" s="8"/>
    </row>
    <row r="63" spans="1:37" s="3" customFormat="1" ht="15" customHeight="1">
      <c r="A63" s="29" t="s">
        <v>82</v>
      </c>
      <c r="B63" s="34" t="s">
        <v>83</v>
      </c>
      <c r="C63" s="23"/>
      <c r="D63" s="23"/>
      <c r="F63" s="4"/>
      <c r="R63" s="310"/>
      <c r="S63" s="310"/>
      <c r="T63" s="310"/>
      <c r="V63" s="309">
        <f>89786007+995697955</f>
        <v>1085483962</v>
      </c>
      <c r="W63" s="309"/>
      <c r="X63" s="309"/>
      <c r="Y63" s="309"/>
      <c r="Z63" s="309"/>
      <c r="AA63" s="309"/>
      <c r="AB63" s="309"/>
      <c r="AC63" s="28"/>
      <c r="AD63" s="309">
        <v>942861981</v>
      </c>
      <c r="AE63" s="309"/>
      <c r="AF63" s="309"/>
      <c r="AG63" s="309"/>
      <c r="AH63" s="309"/>
      <c r="AI63" s="309"/>
      <c r="AJ63" s="309"/>
      <c r="AK63" s="8"/>
    </row>
    <row r="64" spans="1:37" s="3" customFormat="1" ht="15" customHeight="1">
      <c r="A64" s="29" t="s">
        <v>84</v>
      </c>
      <c r="B64" s="34" t="s">
        <v>85</v>
      </c>
      <c r="C64" s="23"/>
      <c r="D64" s="23"/>
      <c r="F64" s="4"/>
      <c r="R64" s="310">
        <v>14</v>
      </c>
      <c r="S64" s="310"/>
      <c r="T64" s="310"/>
      <c r="V64" s="309">
        <f>1363115997</f>
        <v>1363115997</v>
      </c>
      <c r="W64" s="309"/>
      <c r="X64" s="309"/>
      <c r="Y64" s="309"/>
      <c r="Z64" s="309"/>
      <c r="AA64" s="309"/>
      <c r="AB64" s="309"/>
      <c r="AC64" s="28"/>
      <c r="AD64" s="309">
        <v>1140294782</v>
      </c>
      <c r="AE64" s="309"/>
      <c r="AF64" s="309"/>
      <c r="AG64" s="309"/>
      <c r="AH64" s="309"/>
      <c r="AI64" s="309"/>
      <c r="AJ64" s="309"/>
      <c r="AK64" s="8"/>
    </row>
    <row r="65" spans="1:37" s="3" customFormat="1" ht="15" customHeight="1">
      <c r="A65" s="29" t="s">
        <v>86</v>
      </c>
      <c r="B65" s="34" t="s">
        <v>87</v>
      </c>
      <c r="C65" s="23"/>
      <c r="D65" s="23"/>
      <c r="F65" s="4"/>
      <c r="R65" s="310">
        <v>15</v>
      </c>
      <c r="S65" s="310"/>
      <c r="T65" s="310"/>
      <c r="V65" s="309">
        <f>508848+2014769499+2</f>
        <v>2015278349</v>
      </c>
      <c r="W65" s="309"/>
      <c r="X65" s="309"/>
      <c r="Y65" s="309"/>
      <c r="Z65" s="309"/>
      <c r="AA65" s="309"/>
      <c r="AB65" s="309"/>
      <c r="AC65" s="28"/>
      <c r="AD65" s="309">
        <v>1531120642</v>
      </c>
      <c r="AE65" s="309"/>
      <c r="AF65" s="309"/>
      <c r="AG65" s="309"/>
      <c r="AH65" s="309"/>
      <c r="AI65" s="309"/>
      <c r="AJ65" s="309"/>
      <c r="AK65" s="8"/>
    </row>
    <row r="66" spans="1:37" s="3" customFormat="1" ht="15" customHeight="1">
      <c r="A66" s="29" t="s">
        <v>88</v>
      </c>
      <c r="B66" s="34" t="s">
        <v>89</v>
      </c>
      <c r="C66" s="23"/>
      <c r="D66" s="23"/>
      <c r="F66" s="4"/>
      <c r="R66" s="310"/>
      <c r="S66" s="310"/>
      <c r="T66" s="310"/>
      <c r="V66" s="309">
        <v>429998179</v>
      </c>
      <c r="W66" s="309"/>
      <c r="X66" s="309"/>
      <c r="Y66" s="309"/>
      <c r="Z66" s="309"/>
      <c r="AA66" s="309"/>
      <c r="AB66" s="309"/>
      <c r="AC66" s="28"/>
      <c r="AD66" s="309">
        <v>438028179</v>
      </c>
      <c r="AE66" s="309"/>
      <c r="AF66" s="309"/>
      <c r="AG66" s="309"/>
      <c r="AH66" s="309"/>
      <c r="AI66" s="309"/>
      <c r="AJ66" s="309"/>
      <c r="AK66" s="8"/>
    </row>
    <row r="67" spans="1:37" s="3" customFormat="1" ht="12.75" customHeight="1">
      <c r="A67" s="29"/>
      <c r="C67" s="23"/>
      <c r="D67" s="23"/>
      <c r="F67" s="4"/>
      <c r="R67" s="310"/>
      <c r="S67" s="310"/>
      <c r="T67" s="310"/>
      <c r="V67" s="309"/>
      <c r="W67" s="309"/>
      <c r="X67" s="309"/>
      <c r="Y67" s="309"/>
      <c r="Z67" s="309"/>
      <c r="AA67" s="309"/>
      <c r="AB67" s="309"/>
      <c r="AC67" s="28"/>
      <c r="AD67" s="309"/>
      <c r="AE67" s="309"/>
      <c r="AF67" s="309"/>
      <c r="AG67" s="309"/>
      <c r="AH67" s="309"/>
      <c r="AI67" s="309"/>
      <c r="AJ67" s="309"/>
      <c r="AK67" s="8"/>
    </row>
    <row r="68" spans="1:37" s="3" customFormat="1" ht="15" customHeight="1">
      <c r="A68" s="25" t="s">
        <v>90</v>
      </c>
      <c r="B68" s="35" t="s">
        <v>91</v>
      </c>
      <c r="C68" s="23"/>
      <c r="D68" s="23"/>
      <c r="F68" s="4"/>
      <c r="R68" s="312"/>
      <c r="S68" s="312"/>
      <c r="T68" s="312"/>
      <c r="V68" s="314">
        <f>SUBTOTAL(109,V69:AB70)</f>
        <v>0</v>
      </c>
      <c r="W68" s="314"/>
      <c r="X68" s="314"/>
      <c r="Y68" s="314"/>
      <c r="Z68" s="314"/>
      <c r="AA68" s="314"/>
      <c r="AB68" s="314"/>
      <c r="AC68" s="28"/>
      <c r="AD68" s="314">
        <f>SUBTOTAL(109,AD69:AJ70)</f>
        <v>0</v>
      </c>
      <c r="AE68" s="314"/>
      <c r="AF68" s="314"/>
      <c r="AG68" s="314"/>
      <c r="AH68" s="314"/>
      <c r="AI68" s="314"/>
      <c r="AJ68" s="314"/>
      <c r="AK68" s="5"/>
    </row>
    <row r="69" spans="1:37" s="3" customFormat="1" ht="15" customHeight="1">
      <c r="A69" s="29" t="s">
        <v>92</v>
      </c>
      <c r="B69" s="34" t="s">
        <v>93</v>
      </c>
      <c r="C69" s="23"/>
      <c r="D69" s="23"/>
      <c r="F69" s="4"/>
      <c r="R69" s="310"/>
      <c r="S69" s="310"/>
      <c r="T69" s="310"/>
      <c r="V69" s="309">
        <v>0</v>
      </c>
      <c r="W69" s="309"/>
      <c r="X69" s="309"/>
      <c r="Y69" s="309"/>
      <c r="Z69" s="309"/>
      <c r="AA69" s="309"/>
      <c r="AB69" s="309"/>
      <c r="AC69" s="28"/>
      <c r="AD69" s="309">
        <v>0</v>
      </c>
      <c r="AE69" s="309"/>
      <c r="AF69" s="309"/>
      <c r="AG69" s="309"/>
      <c r="AH69" s="309"/>
      <c r="AI69" s="309"/>
      <c r="AJ69" s="309"/>
      <c r="AK69" s="8"/>
    </row>
    <row r="70" spans="1:37" s="3" customFormat="1" ht="15" customHeight="1">
      <c r="A70" s="29"/>
      <c r="C70" s="23"/>
      <c r="D70" s="23"/>
      <c r="F70" s="4"/>
      <c r="R70" s="310"/>
      <c r="S70" s="310"/>
      <c r="T70" s="310"/>
      <c r="V70" s="309"/>
      <c r="W70" s="309"/>
      <c r="X70" s="309"/>
      <c r="Y70" s="309"/>
      <c r="Z70" s="309"/>
      <c r="AA70" s="309"/>
      <c r="AB70" s="309"/>
      <c r="AC70" s="28"/>
      <c r="AD70" s="309"/>
      <c r="AE70" s="309"/>
      <c r="AF70" s="309"/>
      <c r="AG70" s="309"/>
      <c r="AH70" s="309"/>
      <c r="AI70" s="309"/>
      <c r="AJ70" s="309"/>
      <c r="AK70" s="8"/>
    </row>
    <row r="71" spans="1:37" s="3" customFormat="1" ht="15" customHeight="1">
      <c r="A71" s="25" t="s">
        <v>94</v>
      </c>
      <c r="B71" s="35" t="s">
        <v>95</v>
      </c>
      <c r="C71" s="23"/>
      <c r="D71" s="23"/>
      <c r="F71" s="4"/>
      <c r="R71" s="312"/>
      <c r="S71" s="312"/>
      <c r="T71" s="312"/>
      <c r="V71" s="314">
        <f>V73</f>
        <v>30303632408</v>
      </c>
      <c r="W71" s="314"/>
      <c r="X71" s="314"/>
      <c r="Y71" s="314"/>
      <c r="Z71" s="314"/>
      <c r="AA71" s="314"/>
      <c r="AB71" s="314"/>
      <c r="AC71" s="28"/>
      <c r="AD71" s="314">
        <f>AD73</f>
        <v>35959376840</v>
      </c>
      <c r="AE71" s="314"/>
      <c r="AF71" s="314"/>
      <c r="AG71" s="314"/>
      <c r="AH71" s="314"/>
      <c r="AI71" s="314"/>
      <c r="AJ71" s="314"/>
      <c r="AK71" s="5"/>
    </row>
    <row r="72" spans="1:37" s="3" customFormat="1" ht="15" customHeight="1">
      <c r="A72" s="29"/>
      <c r="C72" s="23"/>
      <c r="D72" s="23"/>
      <c r="F72" s="4"/>
      <c r="R72" s="310"/>
      <c r="S72" s="310"/>
      <c r="T72" s="310"/>
      <c r="V72" s="309"/>
      <c r="W72" s="309"/>
      <c r="X72" s="309"/>
      <c r="Y72" s="309"/>
      <c r="Z72" s="309"/>
      <c r="AA72" s="309"/>
      <c r="AB72" s="309"/>
      <c r="AC72" s="28"/>
      <c r="AD72" s="309"/>
      <c r="AE72" s="309"/>
      <c r="AF72" s="309"/>
      <c r="AG72" s="309"/>
      <c r="AH72" s="309"/>
      <c r="AI72" s="309"/>
      <c r="AJ72" s="309"/>
      <c r="AK72" s="8"/>
    </row>
    <row r="73" spans="1:37" s="3" customFormat="1" ht="15" customHeight="1">
      <c r="A73" s="25" t="s">
        <v>96</v>
      </c>
      <c r="B73" s="35" t="s">
        <v>97</v>
      </c>
      <c r="C73" s="23"/>
      <c r="D73" s="23"/>
      <c r="F73" s="4"/>
      <c r="R73" s="312">
        <v>16</v>
      </c>
      <c r="S73" s="312"/>
      <c r="T73" s="312"/>
      <c r="V73" s="314">
        <f>SUM(V74:AB77)</f>
        <v>30303632408</v>
      </c>
      <c r="W73" s="314"/>
      <c r="X73" s="314"/>
      <c r="Y73" s="314"/>
      <c r="Z73" s="314"/>
      <c r="AA73" s="314"/>
      <c r="AB73" s="314"/>
      <c r="AC73" s="28"/>
      <c r="AD73" s="314">
        <f>SUBTOTAL(109,AD74:AJ77)</f>
        <v>35959376840</v>
      </c>
      <c r="AE73" s="314"/>
      <c r="AF73" s="314"/>
      <c r="AG73" s="314"/>
      <c r="AH73" s="314"/>
      <c r="AI73" s="314"/>
      <c r="AJ73" s="314"/>
      <c r="AK73" s="5"/>
    </row>
    <row r="74" spans="1:37" s="3" customFormat="1" ht="15" customHeight="1">
      <c r="A74" s="29" t="s">
        <v>98</v>
      </c>
      <c r="B74" s="34" t="s">
        <v>99</v>
      </c>
      <c r="C74" s="23"/>
      <c r="D74" s="23"/>
      <c r="F74" s="4"/>
      <c r="R74" s="310"/>
      <c r="S74" s="310"/>
      <c r="T74" s="310"/>
      <c r="V74" s="309">
        <v>40000000000</v>
      </c>
      <c r="W74" s="309"/>
      <c r="X74" s="309"/>
      <c r="Y74" s="309"/>
      <c r="Z74" s="309"/>
      <c r="AA74" s="309"/>
      <c r="AB74" s="309"/>
      <c r="AC74" s="28"/>
      <c r="AD74" s="309">
        <v>40000000000</v>
      </c>
      <c r="AE74" s="309"/>
      <c r="AF74" s="309"/>
      <c r="AG74" s="309"/>
      <c r="AH74" s="309"/>
      <c r="AI74" s="309"/>
      <c r="AJ74" s="309"/>
      <c r="AK74" s="8"/>
    </row>
    <row r="75" spans="1:37" s="3" customFormat="1" ht="15" customHeight="1">
      <c r="A75" s="29" t="s">
        <v>100</v>
      </c>
      <c r="B75" s="34" t="s">
        <v>101</v>
      </c>
      <c r="C75" s="23"/>
      <c r="D75" s="23"/>
      <c r="F75" s="4"/>
      <c r="R75" s="310"/>
      <c r="S75" s="310"/>
      <c r="T75" s="310"/>
      <c r="V75" s="309">
        <v>292887340</v>
      </c>
      <c r="W75" s="309"/>
      <c r="X75" s="309"/>
      <c r="Y75" s="309"/>
      <c r="Z75" s="309"/>
      <c r="AA75" s="309"/>
      <c r="AB75" s="309"/>
      <c r="AC75" s="28"/>
      <c r="AD75" s="309">
        <v>292887340</v>
      </c>
      <c r="AE75" s="309"/>
      <c r="AF75" s="309"/>
      <c r="AG75" s="309"/>
      <c r="AH75" s="309"/>
      <c r="AI75" s="309"/>
      <c r="AJ75" s="309"/>
      <c r="AK75" s="8"/>
    </row>
    <row r="76" spans="1:37" s="3" customFormat="1" ht="15" customHeight="1">
      <c r="A76" s="29" t="s">
        <v>102</v>
      </c>
      <c r="B76" s="34" t="s">
        <v>103</v>
      </c>
      <c r="C76" s="23"/>
      <c r="D76" s="23"/>
      <c r="F76" s="4"/>
      <c r="R76" s="310"/>
      <c r="S76" s="310"/>
      <c r="T76" s="310"/>
      <c r="V76" s="309">
        <v>266545615</v>
      </c>
      <c r="W76" s="309"/>
      <c r="X76" s="309"/>
      <c r="Y76" s="309"/>
      <c r="Z76" s="309"/>
      <c r="AA76" s="309"/>
      <c r="AB76" s="309"/>
      <c r="AC76" s="28"/>
      <c r="AD76" s="309">
        <v>266545615</v>
      </c>
      <c r="AE76" s="309"/>
      <c r="AF76" s="309"/>
      <c r="AG76" s="309"/>
      <c r="AH76" s="309"/>
      <c r="AI76" s="309"/>
      <c r="AJ76" s="309"/>
      <c r="AK76" s="8"/>
    </row>
    <row r="77" spans="1:37" s="3" customFormat="1" ht="15" customHeight="1">
      <c r="A77" s="29" t="s">
        <v>104</v>
      </c>
      <c r="B77" s="34" t="s">
        <v>105</v>
      </c>
      <c r="C77" s="23"/>
      <c r="D77" s="23"/>
      <c r="F77" s="4"/>
      <c r="R77" s="310"/>
      <c r="S77" s="310"/>
      <c r="T77" s="310"/>
      <c r="V77" s="309">
        <f>-1408851505-8846949042</f>
        <v>-10255800547</v>
      </c>
      <c r="W77" s="309"/>
      <c r="X77" s="309"/>
      <c r="Y77" s="309"/>
      <c r="Z77" s="309"/>
      <c r="AA77" s="309"/>
      <c r="AB77" s="309"/>
      <c r="AC77" s="28"/>
      <c r="AD77" s="309">
        <v>-4600056115</v>
      </c>
      <c r="AE77" s="309"/>
      <c r="AF77" s="309"/>
      <c r="AG77" s="309"/>
      <c r="AH77" s="309"/>
      <c r="AI77" s="309"/>
      <c r="AJ77" s="309"/>
      <c r="AK77" s="8"/>
    </row>
    <row r="78" spans="1:37" s="3" customFormat="1" ht="15" customHeight="1">
      <c r="A78" s="29"/>
      <c r="C78" s="23"/>
      <c r="D78" s="23"/>
      <c r="F78" s="4"/>
      <c r="R78" s="310"/>
      <c r="S78" s="310"/>
      <c r="T78" s="310"/>
      <c r="V78" s="309"/>
      <c r="W78" s="309"/>
      <c r="X78" s="309"/>
      <c r="Y78" s="309"/>
      <c r="Z78" s="309"/>
      <c r="AA78" s="309"/>
      <c r="AB78" s="309"/>
      <c r="AC78" s="28"/>
      <c r="AD78" s="309"/>
      <c r="AE78" s="309"/>
      <c r="AF78" s="309"/>
      <c r="AG78" s="309"/>
      <c r="AH78" s="309"/>
      <c r="AI78" s="309"/>
      <c r="AJ78" s="309"/>
      <c r="AK78" s="8"/>
    </row>
    <row r="79" spans="1:37" s="3" customFormat="1" ht="15" customHeight="1" thickBot="1">
      <c r="A79" s="25" t="s">
        <v>106</v>
      </c>
      <c r="B79" s="311" t="s">
        <v>107</v>
      </c>
      <c r="C79" s="311"/>
      <c r="D79" s="311"/>
      <c r="E79" s="311"/>
      <c r="F79" s="311"/>
      <c r="G79" s="311"/>
      <c r="H79" s="311"/>
      <c r="I79" s="311"/>
      <c r="J79" s="311"/>
      <c r="K79" s="311"/>
      <c r="L79" s="311"/>
      <c r="M79" s="311"/>
      <c r="N79" s="311"/>
      <c r="O79" s="311"/>
      <c r="P79" s="311"/>
      <c r="R79" s="312"/>
      <c r="S79" s="312"/>
      <c r="T79" s="312"/>
      <c r="V79" s="313">
        <f>V56+V71</f>
        <v>46164272781</v>
      </c>
      <c r="W79" s="313"/>
      <c r="X79" s="313"/>
      <c r="Y79" s="313"/>
      <c r="Z79" s="313"/>
      <c r="AA79" s="313"/>
      <c r="AB79" s="313"/>
      <c r="AC79" s="28"/>
      <c r="AD79" s="313">
        <f>AD56+AD71</f>
        <v>47093220886</v>
      </c>
      <c r="AE79" s="313"/>
      <c r="AF79" s="313"/>
      <c r="AG79" s="313"/>
      <c r="AH79" s="313"/>
      <c r="AI79" s="313"/>
      <c r="AJ79" s="313"/>
      <c r="AK79" s="8"/>
    </row>
    <row r="80" spans="1:37" s="3" customFormat="1" ht="14.25" customHeight="1" thickTop="1">
      <c r="A80" s="22"/>
      <c r="C80" s="23"/>
      <c r="D80" s="23"/>
      <c r="F80" s="42"/>
      <c r="V80" s="43"/>
      <c r="W80" s="43"/>
      <c r="X80" s="44"/>
      <c r="Y80" s="44"/>
      <c r="Z80" s="44"/>
      <c r="AA80" s="44"/>
      <c r="AB80" s="44"/>
      <c r="AC80" s="44"/>
      <c r="AD80" s="43"/>
      <c r="AE80" s="44"/>
      <c r="AF80" s="44"/>
      <c r="AG80" s="44"/>
      <c r="AH80" s="44"/>
      <c r="AI80" s="44"/>
      <c r="AJ80" s="44"/>
      <c r="AK80" s="44"/>
    </row>
    <row r="81" spans="1:37" s="3" customFormat="1" ht="15" customHeight="1" outlineLevel="1">
      <c r="A81" s="22"/>
      <c r="B81" s="45"/>
      <c r="C81" s="46"/>
      <c r="D81" s="47"/>
      <c r="E81" s="47"/>
      <c r="F81" s="47"/>
      <c r="G81" s="47"/>
      <c r="H81" s="47"/>
      <c r="I81" s="47"/>
      <c r="J81" s="47"/>
      <c r="K81" s="47"/>
      <c r="L81" s="47"/>
      <c r="M81" s="47"/>
      <c r="N81" s="47"/>
      <c r="O81" s="47"/>
      <c r="P81" s="47"/>
      <c r="Q81" s="47"/>
      <c r="R81" s="47"/>
      <c r="S81" s="47"/>
      <c r="T81" s="47"/>
      <c r="U81" s="47"/>
      <c r="V81" s="316" t="s">
        <v>831</v>
      </c>
      <c r="W81" s="316"/>
      <c r="X81" s="316"/>
      <c r="Y81" s="316"/>
      <c r="Z81" s="316"/>
      <c r="AA81" s="316"/>
      <c r="AB81" s="316"/>
      <c r="AC81" s="316"/>
      <c r="AD81" s="316"/>
      <c r="AE81" s="316"/>
      <c r="AF81" s="316"/>
      <c r="AG81" s="316"/>
      <c r="AH81" s="316"/>
      <c r="AI81" s="316"/>
      <c r="AJ81" s="316"/>
      <c r="AK81" s="47"/>
    </row>
    <row r="82" spans="1:37" s="3" customFormat="1" ht="15" customHeight="1" outlineLevel="1">
      <c r="A82" s="332" t="s">
        <v>798</v>
      </c>
      <c r="B82" s="332"/>
      <c r="C82" s="332"/>
      <c r="D82" s="332"/>
      <c r="E82" s="332"/>
      <c r="F82" s="332"/>
      <c r="G82" s="332"/>
      <c r="H82" s="332"/>
      <c r="I82" s="332"/>
      <c r="J82" s="332" t="s">
        <v>800</v>
      </c>
      <c r="K82" s="332"/>
      <c r="L82" s="332"/>
      <c r="M82" s="332"/>
      <c r="N82" s="332"/>
      <c r="O82" s="332"/>
      <c r="P82" s="332"/>
      <c r="Q82" s="332"/>
      <c r="R82" s="332"/>
      <c r="S82" s="332"/>
      <c r="T82" s="332"/>
      <c r="U82" s="332"/>
      <c r="V82" s="332"/>
      <c r="W82" s="332"/>
      <c r="X82" s="332"/>
      <c r="Y82" s="332" t="s">
        <v>828</v>
      </c>
      <c r="Z82" s="332"/>
      <c r="AA82" s="332"/>
      <c r="AB82" s="332"/>
      <c r="AC82" s="332"/>
      <c r="AD82" s="332"/>
      <c r="AE82" s="332"/>
      <c r="AF82" s="332"/>
      <c r="AG82" s="332"/>
      <c r="AH82" s="332"/>
      <c r="AI82" s="332"/>
      <c r="AJ82" s="332"/>
      <c r="AK82" s="47"/>
    </row>
    <row r="83" spans="1:37" s="3" customFormat="1" ht="12.75" outlineLevel="1">
      <c r="A83" s="22"/>
      <c r="B83" s="45"/>
      <c r="C83" s="46"/>
      <c r="D83" s="47"/>
      <c r="E83" s="47"/>
      <c r="F83" s="47"/>
      <c r="G83" s="47"/>
      <c r="H83" s="47"/>
      <c r="I83" s="47"/>
      <c r="J83" s="47"/>
      <c r="L83" s="47"/>
      <c r="M83" s="47"/>
      <c r="N83" s="47"/>
      <c r="O83" s="47"/>
      <c r="P83" s="47"/>
      <c r="Q83" s="47"/>
      <c r="R83" s="47"/>
      <c r="T83" s="47"/>
      <c r="U83" s="47"/>
      <c r="V83" s="48"/>
      <c r="W83" s="48"/>
      <c r="X83" s="48"/>
      <c r="Y83" s="48"/>
      <c r="Z83" s="48"/>
      <c r="AA83" s="48"/>
      <c r="AB83" s="47"/>
      <c r="AD83" s="47"/>
      <c r="AE83" s="47"/>
      <c r="AF83" s="47"/>
      <c r="AG83" s="47"/>
      <c r="AH83" s="47"/>
      <c r="AI83" s="47"/>
      <c r="AJ83" s="47"/>
      <c r="AK83" s="47"/>
    </row>
    <row r="84" spans="1:37" s="3" customFormat="1" ht="12.75" outlineLevel="1">
      <c r="A84" s="22"/>
      <c r="B84" s="45"/>
      <c r="C84" s="46"/>
      <c r="D84" s="47"/>
      <c r="E84" s="47"/>
      <c r="F84" s="47"/>
      <c r="G84" s="47"/>
      <c r="H84" s="47"/>
      <c r="I84" s="47"/>
      <c r="J84" s="47"/>
      <c r="L84" s="47"/>
      <c r="M84" s="47"/>
      <c r="N84" s="47"/>
      <c r="O84" s="47"/>
      <c r="P84" s="47"/>
      <c r="Q84" s="47"/>
      <c r="R84" s="47"/>
      <c r="T84" s="47"/>
      <c r="U84" s="47"/>
      <c r="V84" s="48"/>
      <c r="W84" s="48"/>
      <c r="X84" s="48"/>
      <c r="Y84" s="48"/>
      <c r="Z84" s="48"/>
      <c r="AA84" s="48"/>
      <c r="AB84" s="47"/>
      <c r="AD84" s="47"/>
      <c r="AE84" s="47"/>
      <c r="AF84" s="47"/>
      <c r="AG84" s="47"/>
      <c r="AH84" s="47"/>
      <c r="AI84" s="47"/>
      <c r="AJ84" s="47"/>
      <c r="AK84" s="47"/>
    </row>
    <row r="85" spans="1:37" s="3" customFormat="1" ht="12.75" outlineLevel="1">
      <c r="A85" s="22"/>
      <c r="B85" s="45"/>
      <c r="C85" s="46"/>
      <c r="D85" s="47"/>
      <c r="E85" s="47"/>
      <c r="F85" s="47"/>
      <c r="G85" s="47"/>
      <c r="H85" s="47"/>
      <c r="I85" s="47"/>
      <c r="J85" s="47"/>
      <c r="L85" s="47"/>
      <c r="M85" s="47"/>
      <c r="N85" s="47"/>
      <c r="O85" s="47"/>
      <c r="P85" s="47"/>
      <c r="Q85" s="47"/>
      <c r="R85" s="47"/>
      <c r="T85" s="47"/>
      <c r="U85" s="47"/>
      <c r="V85" s="48"/>
      <c r="W85" s="48"/>
      <c r="X85" s="48"/>
      <c r="Y85" s="48"/>
      <c r="Z85" s="48"/>
      <c r="AA85" s="48"/>
      <c r="AB85" s="47"/>
      <c r="AD85" s="47"/>
      <c r="AE85" s="47"/>
      <c r="AF85" s="47"/>
      <c r="AG85" s="47"/>
      <c r="AH85" s="47"/>
      <c r="AI85" s="47"/>
      <c r="AJ85" s="47"/>
      <c r="AK85" s="47"/>
    </row>
    <row r="86" spans="1:37" s="3" customFormat="1" ht="12.75" outlineLevel="1">
      <c r="A86" s="22"/>
      <c r="B86" s="45"/>
      <c r="C86" s="46"/>
      <c r="D86" s="47"/>
      <c r="E86" s="47"/>
      <c r="F86" s="47"/>
      <c r="G86" s="47"/>
      <c r="H86" s="47"/>
      <c r="I86" s="47"/>
      <c r="J86" s="47"/>
      <c r="L86" s="47"/>
      <c r="M86" s="47"/>
      <c r="N86" s="47"/>
      <c r="O86" s="47"/>
      <c r="P86" s="47"/>
      <c r="Q86" s="47"/>
      <c r="R86" s="47"/>
      <c r="T86" s="47"/>
      <c r="U86" s="47"/>
      <c r="V86" s="48"/>
      <c r="W86" s="48"/>
      <c r="X86" s="48"/>
      <c r="Y86" s="48"/>
      <c r="Z86" s="48"/>
      <c r="AA86" s="48"/>
      <c r="AB86" s="47"/>
      <c r="AD86" s="47"/>
      <c r="AE86" s="47"/>
      <c r="AF86" s="47"/>
      <c r="AG86" s="47"/>
      <c r="AH86" s="47"/>
      <c r="AI86" s="47"/>
      <c r="AJ86" s="47"/>
      <c r="AK86" s="47"/>
    </row>
    <row r="87" spans="1:37" s="3" customFormat="1" ht="9" customHeight="1" outlineLevel="1">
      <c r="A87" s="22"/>
      <c r="B87" s="45"/>
      <c r="C87" s="46"/>
      <c r="D87" s="47"/>
      <c r="E87" s="47"/>
      <c r="F87" s="47"/>
      <c r="G87" s="47"/>
      <c r="H87" s="47"/>
      <c r="I87" s="47"/>
      <c r="J87" s="47"/>
      <c r="L87" s="47"/>
      <c r="M87" s="47"/>
      <c r="N87" s="47"/>
      <c r="O87" s="47"/>
      <c r="P87" s="47"/>
      <c r="Q87" s="47"/>
      <c r="R87" s="47"/>
      <c r="T87" s="47"/>
      <c r="U87" s="47"/>
      <c r="V87" s="48"/>
      <c r="W87" s="48"/>
      <c r="X87" s="48"/>
      <c r="Y87" s="48"/>
      <c r="Z87" s="48"/>
      <c r="AA87" s="48"/>
      <c r="AB87" s="47"/>
      <c r="AD87" s="47"/>
      <c r="AE87" s="47"/>
      <c r="AF87" s="47"/>
      <c r="AG87" s="47"/>
      <c r="AH87" s="47"/>
      <c r="AI87" s="47"/>
      <c r="AJ87" s="47"/>
      <c r="AK87" s="47"/>
    </row>
    <row r="88" spans="1:37" s="3" customFormat="1" ht="12.75" outlineLevel="1">
      <c r="A88" s="22"/>
      <c r="B88" s="45"/>
      <c r="C88" s="46"/>
      <c r="D88" s="47"/>
      <c r="E88" s="47"/>
      <c r="F88" s="47"/>
      <c r="G88" s="47"/>
      <c r="H88" s="47"/>
      <c r="I88" s="47"/>
      <c r="J88" s="47"/>
      <c r="L88" s="47"/>
      <c r="M88" s="47"/>
      <c r="N88" s="47"/>
      <c r="O88" s="47"/>
      <c r="P88" s="47"/>
      <c r="Q88" s="47"/>
      <c r="R88" s="47"/>
      <c r="T88" s="47"/>
      <c r="U88" s="47"/>
      <c r="V88" s="48"/>
      <c r="W88" s="48"/>
      <c r="X88" s="48"/>
      <c r="Y88" s="48"/>
      <c r="Z88" s="48"/>
      <c r="AA88" s="48"/>
      <c r="AB88" s="47"/>
      <c r="AD88" s="47"/>
      <c r="AE88" s="47"/>
      <c r="AF88" s="47"/>
      <c r="AG88" s="47"/>
      <c r="AH88" s="47"/>
      <c r="AI88" s="47"/>
      <c r="AJ88" s="47"/>
      <c r="AK88" s="47"/>
    </row>
    <row r="89" spans="1:37" s="3" customFormat="1" ht="15" customHeight="1" outlineLevel="1">
      <c r="A89" s="333" t="s">
        <v>829</v>
      </c>
      <c r="B89" s="333"/>
      <c r="C89" s="333"/>
      <c r="D89" s="333"/>
      <c r="E89" s="333"/>
      <c r="F89" s="333"/>
      <c r="G89" s="333"/>
      <c r="H89" s="333"/>
      <c r="I89" s="332" t="s">
        <v>108</v>
      </c>
      <c r="J89" s="332"/>
      <c r="K89" s="332"/>
      <c r="L89" s="332"/>
      <c r="M89" s="332"/>
      <c r="N89" s="332"/>
      <c r="O89" s="332"/>
      <c r="P89" s="332"/>
      <c r="Q89" s="332"/>
      <c r="R89" s="332"/>
      <c r="S89" s="332"/>
      <c r="T89" s="332"/>
      <c r="U89" s="332"/>
      <c r="V89" s="332"/>
      <c r="W89" s="332"/>
      <c r="X89" s="332"/>
      <c r="Y89" s="332" t="s">
        <v>830</v>
      </c>
      <c r="Z89" s="332"/>
      <c r="AA89" s="332"/>
      <c r="AB89" s="332"/>
      <c r="AC89" s="332"/>
      <c r="AD89" s="332"/>
      <c r="AE89" s="332"/>
      <c r="AF89" s="332"/>
      <c r="AG89" s="332"/>
      <c r="AH89" s="332"/>
      <c r="AI89" s="332"/>
      <c r="AJ89" s="332"/>
      <c r="AK89" s="47"/>
    </row>
    <row r="90" spans="1:37" s="3" customFormat="1" ht="1.5" customHeight="1">
      <c r="A90" s="22"/>
      <c r="B90" s="45"/>
      <c r="C90" s="46"/>
      <c r="D90" s="53"/>
      <c r="E90" s="47"/>
      <c r="F90" s="47"/>
      <c r="G90" s="47"/>
      <c r="H90" s="53"/>
      <c r="I90" s="47"/>
      <c r="J90" s="47"/>
      <c r="L90" s="51"/>
      <c r="M90" s="47"/>
      <c r="N90" s="47"/>
      <c r="O90" s="47"/>
      <c r="P90" s="53"/>
      <c r="Q90" s="47"/>
      <c r="R90" s="53"/>
      <c r="T90" s="47"/>
      <c r="U90" s="47"/>
      <c r="V90" s="48"/>
      <c r="W90" s="48"/>
      <c r="X90" s="48"/>
      <c r="Y90" s="48"/>
      <c r="Z90" s="48"/>
      <c r="AA90" s="49"/>
      <c r="AB90" s="47"/>
      <c r="AD90" s="49"/>
      <c r="AE90" s="47"/>
      <c r="AF90" s="47"/>
      <c r="AG90" s="47"/>
      <c r="AH90" s="47"/>
      <c r="AI90" s="47"/>
      <c r="AJ90" s="47"/>
      <c r="AK90" s="47"/>
    </row>
    <row r="91" spans="2:23" ht="15" customHeight="1">
      <c r="B91" s="55"/>
      <c r="C91" s="55"/>
      <c r="U91" s="47"/>
      <c r="V91" s="48"/>
      <c r="W91" s="48"/>
    </row>
    <row r="92" spans="2:23" ht="15" customHeight="1">
      <c r="B92" s="55"/>
      <c r="C92" s="55"/>
      <c r="U92" s="47"/>
      <c r="V92" s="48"/>
      <c r="W92" s="48"/>
    </row>
    <row r="93" spans="2:3" ht="15">
      <c r="B93" s="55"/>
      <c r="C93" s="55"/>
    </row>
    <row r="94" spans="2:3" ht="15">
      <c r="B94" s="55"/>
      <c r="C94" s="55"/>
    </row>
    <row r="95" spans="2:3" ht="15">
      <c r="B95" s="55"/>
      <c r="C95" s="55"/>
    </row>
    <row r="96" spans="2:3" ht="15">
      <c r="B96" s="55"/>
      <c r="C96" s="55"/>
    </row>
    <row r="97" spans="2:3" ht="15">
      <c r="B97" s="55"/>
      <c r="C97" s="55"/>
    </row>
    <row r="98" spans="2:3" ht="15">
      <c r="B98" s="55"/>
      <c r="C98" s="55"/>
    </row>
    <row r="99" spans="2:3" ht="15">
      <c r="B99" s="55"/>
      <c r="C99" s="55"/>
    </row>
    <row r="100" spans="2:3" ht="15">
      <c r="B100" s="55"/>
      <c r="C100" s="55"/>
    </row>
    <row r="101" spans="2:3" ht="15">
      <c r="B101" s="55"/>
      <c r="C101" s="55"/>
    </row>
    <row r="102" spans="2:3" ht="15">
      <c r="B102" s="55"/>
      <c r="C102" s="55"/>
    </row>
    <row r="103" spans="2:3" ht="15">
      <c r="B103" s="55"/>
      <c r="C103" s="55"/>
    </row>
    <row r="104" spans="2:3" ht="15">
      <c r="B104" s="55"/>
      <c r="C104" s="55"/>
    </row>
    <row r="105" spans="2:3" ht="15">
      <c r="B105" s="55"/>
      <c r="C105" s="55"/>
    </row>
    <row r="106" spans="2:3" ht="15">
      <c r="B106" s="55"/>
      <c r="C106" s="55"/>
    </row>
    <row r="107" spans="2:3" ht="15">
      <c r="B107" s="55"/>
      <c r="C107" s="55"/>
    </row>
    <row r="108" spans="2:3" ht="15">
      <c r="B108" s="55"/>
      <c r="C108" s="55"/>
    </row>
    <row r="109" spans="2:3" ht="15">
      <c r="B109" s="55"/>
      <c r="C109" s="55"/>
    </row>
    <row r="110" spans="2:3" ht="15">
      <c r="B110" s="55"/>
      <c r="C110" s="55"/>
    </row>
    <row r="111" spans="2:3" ht="15">
      <c r="B111" s="55"/>
      <c r="C111" s="55"/>
    </row>
    <row r="112" spans="2:3" ht="15">
      <c r="B112" s="55"/>
      <c r="C112" s="55"/>
    </row>
    <row r="113" spans="2:3" ht="15">
      <c r="B113" s="55"/>
      <c r="C113" s="55"/>
    </row>
    <row r="114" spans="2:3" ht="15">
      <c r="B114" s="55"/>
      <c r="C114" s="55"/>
    </row>
    <row r="115" spans="2:3" ht="15">
      <c r="B115" s="55"/>
      <c r="C115" s="55"/>
    </row>
    <row r="116" spans="2:3" ht="15">
      <c r="B116" s="55"/>
      <c r="C116" s="55"/>
    </row>
    <row r="117" spans="2:3" ht="15">
      <c r="B117" s="55"/>
      <c r="C117" s="55"/>
    </row>
    <row r="118" spans="2:3" ht="15">
      <c r="B118" s="55"/>
      <c r="C118" s="55"/>
    </row>
    <row r="119" spans="2:3" ht="15">
      <c r="B119" s="55"/>
      <c r="C119" s="55"/>
    </row>
    <row r="120" spans="2:3" ht="15">
      <c r="B120" s="55"/>
      <c r="C120" s="55"/>
    </row>
    <row r="121" spans="2:3" ht="15">
      <c r="B121" s="55"/>
      <c r="C121" s="55"/>
    </row>
    <row r="122" spans="2:3" ht="15">
      <c r="B122" s="55"/>
      <c r="C122" s="55"/>
    </row>
    <row r="123" spans="2:3" ht="15">
      <c r="B123" s="55"/>
      <c r="C123" s="55"/>
    </row>
    <row r="124" spans="2:3" ht="15">
      <c r="B124" s="55"/>
      <c r="C124" s="55"/>
    </row>
    <row r="125" spans="2:3" ht="15">
      <c r="B125" s="55"/>
      <c r="C125" s="55"/>
    </row>
    <row r="126" spans="2:3" ht="15">
      <c r="B126" s="55"/>
      <c r="C126" s="55"/>
    </row>
    <row r="127" spans="2:3" ht="15">
      <c r="B127" s="55"/>
      <c r="C127" s="55"/>
    </row>
  </sheetData>
  <sheetProtection formatCells="0" formatColumns="0" formatRows="0" autoFilter="0" pivotTables="0"/>
  <mergeCells count="225">
    <mergeCell ref="A53:A54"/>
    <mergeCell ref="B53:Q54"/>
    <mergeCell ref="R53:T54"/>
    <mergeCell ref="V53:AB53"/>
    <mergeCell ref="AD53:AJ53"/>
    <mergeCell ref="V54:AB54"/>
    <mergeCell ref="AD54:AJ54"/>
    <mergeCell ref="Y89:AJ89"/>
    <mergeCell ref="J82:X82"/>
    <mergeCell ref="I89:X89"/>
    <mergeCell ref="R24:T24"/>
    <mergeCell ref="V24:AB24"/>
    <mergeCell ref="AD24:AJ24"/>
    <mergeCell ref="A82:I82"/>
    <mergeCell ref="A89:H89"/>
    <mergeCell ref="Y82:AJ82"/>
    <mergeCell ref="R25:T25"/>
    <mergeCell ref="B8:Q9"/>
    <mergeCell ref="A3:T3"/>
    <mergeCell ref="A5:AJ5"/>
    <mergeCell ref="A6:AJ6"/>
    <mergeCell ref="A8:A9"/>
    <mergeCell ref="V8:AB8"/>
    <mergeCell ref="AD8:AJ8"/>
    <mergeCell ref="V9:AB9"/>
    <mergeCell ref="AD9:AJ9"/>
    <mergeCell ref="R8:T9"/>
    <mergeCell ref="R10:T10"/>
    <mergeCell ref="V10:AB10"/>
    <mergeCell ref="AD10:AJ10"/>
    <mergeCell ref="R11:T11"/>
    <mergeCell ref="V11:AB11"/>
    <mergeCell ref="AD11:AJ11"/>
    <mergeCell ref="R12:T12"/>
    <mergeCell ref="V12:AB12"/>
    <mergeCell ref="AD12:AJ12"/>
    <mergeCell ref="R13:T13"/>
    <mergeCell ref="V13:AB13"/>
    <mergeCell ref="AD13:AJ13"/>
    <mergeCell ref="R14:T14"/>
    <mergeCell ref="V14:AB14"/>
    <mergeCell ref="AD14:AJ14"/>
    <mergeCell ref="R15:T15"/>
    <mergeCell ref="V15:AB15"/>
    <mergeCell ref="AD15:AJ15"/>
    <mergeCell ref="R16:T16"/>
    <mergeCell ref="V16:AB16"/>
    <mergeCell ref="AD16:AJ16"/>
    <mergeCell ref="R17:T17"/>
    <mergeCell ref="V17:AB17"/>
    <mergeCell ref="AD17:AJ17"/>
    <mergeCell ref="R18:T18"/>
    <mergeCell ref="V18:AB18"/>
    <mergeCell ref="AD18:AJ18"/>
    <mergeCell ref="R19:T19"/>
    <mergeCell ref="V19:AB19"/>
    <mergeCell ref="AD19:AJ19"/>
    <mergeCell ref="R20:T20"/>
    <mergeCell ref="V20:AB20"/>
    <mergeCell ref="AD20:AJ20"/>
    <mergeCell ref="R21:T21"/>
    <mergeCell ref="V21:AB21"/>
    <mergeCell ref="AD21:AJ21"/>
    <mergeCell ref="R22:T22"/>
    <mergeCell ref="V22:AB22"/>
    <mergeCell ref="AD22:AJ22"/>
    <mergeCell ref="R23:T23"/>
    <mergeCell ref="V23:AB23"/>
    <mergeCell ref="AD23:AJ23"/>
    <mergeCell ref="V25:AB25"/>
    <mergeCell ref="AD25:AJ25"/>
    <mergeCell ref="R26:T26"/>
    <mergeCell ref="V26:AB26"/>
    <mergeCell ref="AD26:AJ26"/>
    <mergeCell ref="R27:T27"/>
    <mergeCell ref="V27:AB27"/>
    <mergeCell ref="AD27:AJ27"/>
    <mergeCell ref="R28:T28"/>
    <mergeCell ref="V28:AB28"/>
    <mergeCell ref="AD28:AJ28"/>
    <mergeCell ref="R29:T29"/>
    <mergeCell ref="V29:AB29"/>
    <mergeCell ref="AD29:AJ29"/>
    <mergeCell ref="R30:T30"/>
    <mergeCell ref="V30:AB30"/>
    <mergeCell ref="AD30:AJ30"/>
    <mergeCell ref="R31:T31"/>
    <mergeCell ref="V31:AB31"/>
    <mergeCell ref="AD31:AJ31"/>
    <mergeCell ref="R32:T32"/>
    <mergeCell ref="V32:AB32"/>
    <mergeCell ref="AD32:AJ32"/>
    <mergeCell ref="R33:T33"/>
    <mergeCell ref="V33:AB33"/>
    <mergeCell ref="AD33:AJ33"/>
    <mergeCell ref="R34:T34"/>
    <mergeCell ref="V34:AB34"/>
    <mergeCell ref="AD34:AJ34"/>
    <mergeCell ref="R35:T35"/>
    <mergeCell ref="V35:AB35"/>
    <mergeCell ref="AD35:AJ35"/>
    <mergeCell ref="R36:T36"/>
    <mergeCell ref="V36:AB36"/>
    <mergeCell ref="AD36:AJ36"/>
    <mergeCell ref="R37:T37"/>
    <mergeCell ref="V37:AB37"/>
    <mergeCell ref="AD37:AJ37"/>
    <mergeCell ref="R38:T38"/>
    <mergeCell ref="V38:AB38"/>
    <mergeCell ref="AD38:AJ38"/>
    <mergeCell ref="R39:T39"/>
    <mergeCell ref="V39:AB39"/>
    <mergeCell ref="AD39:AJ39"/>
    <mergeCell ref="R40:T40"/>
    <mergeCell ref="V40:AB40"/>
    <mergeCell ref="AD40:AJ40"/>
    <mergeCell ref="R41:T41"/>
    <mergeCell ref="V41:AB41"/>
    <mergeCell ref="AD41:AJ41"/>
    <mergeCell ref="R42:T42"/>
    <mergeCell ref="V42:AB42"/>
    <mergeCell ref="AD42:AJ42"/>
    <mergeCell ref="R43:T43"/>
    <mergeCell ref="V43:AB43"/>
    <mergeCell ref="AD43:AJ43"/>
    <mergeCell ref="R44:T44"/>
    <mergeCell ref="V44:AB44"/>
    <mergeCell ref="AD44:AJ44"/>
    <mergeCell ref="R45:T45"/>
    <mergeCell ref="V45:AB45"/>
    <mergeCell ref="AD45:AJ45"/>
    <mergeCell ref="R46:T46"/>
    <mergeCell ref="V46:AB46"/>
    <mergeCell ref="AD46:AJ46"/>
    <mergeCell ref="R50:T50"/>
    <mergeCell ref="V50:AB50"/>
    <mergeCell ref="AD50:AJ50"/>
    <mergeCell ref="R47:T47"/>
    <mergeCell ref="V47:AB47"/>
    <mergeCell ref="AD47:AJ47"/>
    <mergeCell ref="R48:T48"/>
    <mergeCell ref="V48:AB48"/>
    <mergeCell ref="AD48:AJ48"/>
    <mergeCell ref="V81:AJ81"/>
    <mergeCell ref="A2:T2"/>
    <mergeCell ref="R49:T49"/>
    <mergeCell ref="V49:AB49"/>
    <mergeCell ref="AD49:AJ49"/>
    <mergeCell ref="B50:P50"/>
    <mergeCell ref="R51:T51"/>
    <mergeCell ref="V51:AB51"/>
    <mergeCell ref="AD51:AJ51"/>
    <mergeCell ref="R56:T56"/>
    <mergeCell ref="V56:AB56"/>
    <mergeCell ref="AD56:AJ56"/>
    <mergeCell ref="R57:T57"/>
    <mergeCell ref="V57:AB57"/>
    <mergeCell ref="AD57:AJ57"/>
    <mergeCell ref="R58:T58"/>
    <mergeCell ref="V58:AB58"/>
    <mergeCell ref="AD58:AJ58"/>
    <mergeCell ref="R59:T59"/>
    <mergeCell ref="V59:AB59"/>
    <mergeCell ref="AD59:AJ59"/>
    <mergeCell ref="R60:T60"/>
    <mergeCell ref="V60:AB60"/>
    <mergeCell ref="AD60:AJ60"/>
    <mergeCell ref="R61:T61"/>
    <mergeCell ref="V61:AB61"/>
    <mergeCell ref="AD61:AJ61"/>
    <mergeCell ref="R62:T62"/>
    <mergeCell ref="V62:AB62"/>
    <mergeCell ref="AD62:AJ62"/>
    <mergeCell ref="R63:T63"/>
    <mergeCell ref="V63:AB63"/>
    <mergeCell ref="AD63:AJ63"/>
    <mergeCell ref="R64:T64"/>
    <mergeCell ref="V64:AB64"/>
    <mergeCell ref="AD64:AJ64"/>
    <mergeCell ref="R65:T65"/>
    <mergeCell ref="V65:AB65"/>
    <mergeCell ref="AD65:AJ65"/>
    <mergeCell ref="R66:T66"/>
    <mergeCell ref="V66:AB66"/>
    <mergeCell ref="AD66:AJ66"/>
    <mergeCell ref="R67:T67"/>
    <mergeCell ref="V67:AB67"/>
    <mergeCell ref="AD67:AJ67"/>
    <mergeCell ref="R68:T68"/>
    <mergeCell ref="V68:AB68"/>
    <mergeCell ref="AD68:AJ68"/>
    <mergeCell ref="R69:T69"/>
    <mergeCell ref="V69:AB69"/>
    <mergeCell ref="AD69:AJ69"/>
    <mergeCell ref="R74:T74"/>
    <mergeCell ref="R70:T70"/>
    <mergeCell ref="V70:AB70"/>
    <mergeCell ref="AD70:AJ70"/>
    <mergeCell ref="R71:T71"/>
    <mergeCell ref="V71:AB71"/>
    <mergeCell ref="AD71:AJ71"/>
    <mergeCell ref="R72:T72"/>
    <mergeCell ref="V72:AB72"/>
    <mergeCell ref="AD72:AJ72"/>
    <mergeCell ref="R73:T73"/>
    <mergeCell ref="V73:AB73"/>
    <mergeCell ref="AD73:AJ73"/>
    <mergeCell ref="B79:P79"/>
    <mergeCell ref="R79:T79"/>
    <mergeCell ref="V79:AB79"/>
    <mergeCell ref="AD79:AJ79"/>
    <mergeCell ref="R77:T77"/>
    <mergeCell ref="R76:T76"/>
    <mergeCell ref="V76:AB76"/>
    <mergeCell ref="AD76:AJ76"/>
    <mergeCell ref="V77:AB77"/>
    <mergeCell ref="AD77:AJ77"/>
    <mergeCell ref="R78:T78"/>
    <mergeCell ref="V78:AB78"/>
    <mergeCell ref="AD78:AJ78"/>
    <mergeCell ref="V74:AB74"/>
    <mergeCell ref="AD74:AJ74"/>
    <mergeCell ref="R75:T75"/>
    <mergeCell ref="V75:AB75"/>
    <mergeCell ref="AD75:AJ75"/>
  </mergeCells>
  <conditionalFormatting sqref="V79:AB79 V50:AB50 AD50:AJ50 AD79:AJ79">
    <cfRule type="expression" priority="12" dxfId="5" stopIfTrue="1">
      <formula>IF($V$79&lt;&gt;$V$50,TRUE,FALSE)</formula>
    </cfRule>
  </conditionalFormatting>
  <printOptions/>
  <pageMargins left="0.905511811023622" right="0.393700787401575" top="0.393700787401575" bottom="0.78740157480315" header="0.196850393700787" footer="0.393700787401575"/>
  <pageSetup firstPageNumber="5" useFirstPageNumber="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1"/>
  </sheetPr>
  <dimension ref="A1:BK90"/>
  <sheetViews>
    <sheetView showGridLines="0" showZeros="0" view="pageBreakPreview" zoomScale="90" zoomScaleSheetLayoutView="90" workbookViewId="0" topLeftCell="A2">
      <selection activeCell="BE10" sqref="BE10:BK42"/>
    </sheetView>
  </sheetViews>
  <sheetFormatPr defaultColWidth="2.57421875" defaultRowHeight="15" outlineLevelRow="1" outlineLevelCol="2"/>
  <cols>
    <col min="1" max="1" width="5.421875" style="54" customWidth="1" outlineLevel="1"/>
    <col min="2" max="3" width="2.28125" style="58" customWidth="1" outlineLevel="1"/>
    <col min="4" max="17" width="2.28125" style="54" customWidth="1" outlineLevel="1"/>
    <col min="18" max="20" width="2.421875" style="54" customWidth="1" outlineLevel="2"/>
    <col min="21" max="21" width="2.28125" style="54" customWidth="1" outlineLevel="2"/>
    <col min="22" max="22" width="2.421875" style="56" customWidth="1" outlineLevel="2"/>
    <col min="23" max="27" width="2.57421875" style="56" customWidth="1" outlineLevel="2"/>
    <col min="28" max="28" width="2.57421875" style="54" customWidth="1" outlineLevel="2"/>
    <col min="29" max="29" width="2.57421875" style="54" customWidth="1" outlineLevel="1"/>
    <col min="30" max="31" width="2.421875" style="54" hidden="1" customWidth="1" outlineLevel="2"/>
    <col min="32" max="32" width="2.28125" style="54" hidden="1" customWidth="1" outlineLevel="2"/>
    <col min="33" max="33" width="2.421875" style="54" hidden="1" customWidth="1" outlineLevel="2"/>
    <col min="34" max="35" width="2.57421875" style="54" hidden="1" customWidth="1" outlineLevel="2"/>
    <col min="36" max="36" width="2.421875" style="54" hidden="1" customWidth="1" outlineLevel="2"/>
    <col min="37" max="39" width="2.57421875" style="54" hidden="1" customWidth="1" outlineLevel="2"/>
    <col min="40" max="40" width="2.57421875" style="56" hidden="1" customWidth="1" outlineLevel="2"/>
    <col min="41" max="41" width="2.421875" style="54" customWidth="1" outlineLevel="1" collapsed="1"/>
    <col min="42" max="47" width="2.57421875" style="54" customWidth="1" outlineLevel="1"/>
    <col min="48" max="48" width="1.8515625" style="54" customWidth="1"/>
    <col min="49" max="16384" width="2.57421875" style="57" customWidth="1"/>
  </cols>
  <sheetData>
    <row r="1" spans="1:48" s="6" customFormat="1" ht="15" hidden="1" outlineLevel="1">
      <c r="A1" s="1" t="e">
        <f>Ten_DVChuQuan_V</f>
        <v>#REF!</v>
      </c>
      <c r="B1" s="1"/>
      <c r="C1" s="1"/>
      <c r="D1" s="1"/>
      <c r="E1" s="1"/>
      <c r="F1" s="1"/>
      <c r="G1" s="1"/>
      <c r="H1" s="2"/>
      <c r="I1" s="1"/>
      <c r="J1" s="1"/>
      <c r="K1" s="1"/>
      <c r="L1" s="1"/>
      <c r="M1" s="1"/>
      <c r="N1" s="1"/>
      <c r="O1" s="1"/>
      <c r="P1" s="1"/>
      <c r="Q1" s="1"/>
      <c r="R1" s="1"/>
      <c r="S1" s="1"/>
      <c r="T1" s="1"/>
      <c r="U1" s="1"/>
      <c r="V1" s="3"/>
      <c r="W1" s="3"/>
      <c r="X1" s="3"/>
      <c r="Y1" s="3"/>
      <c r="Z1" s="3"/>
      <c r="AA1" s="3"/>
      <c r="AB1" s="3"/>
      <c r="AC1" s="3"/>
      <c r="AD1" s="3"/>
      <c r="AE1" s="3"/>
      <c r="AF1" s="3"/>
      <c r="AG1" s="3"/>
      <c r="AH1" s="3"/>
      <c r="AI1" s="3"/>
      <c r="AJ1" s="3"/>
      <c r="AK1" s="3"/>
      <c r="AL1" s="3"/>
      <c r="AM1" s="3"/>
      <c r="AN1" s="3"/>
      <c r="AO1" s="3"/>
      <c r="AP1" s="4"/>
      <c r="AQ1" s="3"/>
      <c r="AR1" s="3"/>
      <c r="AS1" s="3"/>
      <c r="AT1" s="3"/>
      <c r="AU1" s="5"/>
      <c r="AV1" s="5"/>
    </row>
    <row r="2" spans="1:63" s="6" customFormat="1" ht="15" collapsed="1">
      <c r="A2" s="317" t="s">
        <v>801</v>
      </c>
      <c r="B2" s="317"/>
      <c r="C2" s="317"/>
      <c r="D2" s="317"/>
      <c r="E2" s="317"/>
      <c r="F2" s="317"/>
      <c r="G2" s="317"/>
      <c r="H2" s="317"/>
      <c r="I2" s="317"/>
      <c r="J2" s="317"/>
      <c r="K2" s="317"/>
      <c r="L2" s="317"/>
      <c r="M2" s="317"/>
      <c r="N2" s="317"/>
      <c r="O2" s="317"/>
      <c r="P2" s="317"/>
      <c r="Q2" s="317"/>
      <c r="R2" s="317"/>
      <c r="S2" s="317"/>
      <c r="T2" s="317"/>
      <c r="U2" s="1"/>
      <c r="V2" s="3"/>
      <c r="W2" s="3"/>
      <c r="X2" s="3"/>
      <c r="Y2" s="3"/>
      <c r="Z2" s="3"/>
      <c r="AA2" s="3"/>
      <c r="AB2" s="3"/>
      <c r="AC2" s="3"/>
      <c r="AD2" s="3"/>
      <c r="AE2" s="3"/>
      <c r="AF2" s="3"/>
      <c r="AG2" s="3"/>
      <c r="AH2" s="3"/>
      <c r="AI2" s="3"/>
      <c r="AJ2" s="3"/>
      <c r="AK2" s="3"/>
      <c r="AL2" s="3"/>
      <c r="AM2" s="3"/>
      <c r="AN2" s="3"/>
      <c r="AO2" s="3"/>
      <c r="AP2" s="4"/>
      <c r="AQ2" s="3"/>
      <c r="AR2" s="3"/>
      <c r="AS2" s="3"/>
      <c r="AT2" s="3"/>
      <c r="AU2" s="12"/>
      <c r="AV2" s="5"/>
      <c r="BK2" s="5" t="s">
        <v>842</v>
      </c>
    </row>
    <row r="3" spans="1:63" s="6" customFormat="1" ht="30" customHeight="1">
      <c r="A3" s="323" t="s">
        <v>1</v>
      </c>
      <c r="B3" s="323"/>
      <c r="C3" s="323"/>
      <c r="D3" s="323"/>
      <c r="E3" s="323"/>
      <c r="F3" s="323"/>
      <c r="G3" s="323"/>
      <c r="H3" s="323"/>
      <c r="I3" s="323"/>
      <c r="J3" s="323"/>
      <c r="K3" s="323"/>
      <c r="L3" s="323"/>
      <c r="M3" s="323"/>
      <c r="N3" s="323"/>
      <c r="O3" s="323"/>
      <c r="P3" s="323"/>
      <c r="Q3" s="323"/>
      <c r="R3" s="323"/>
      <c r="S3" s="323"/>
      <c r="T3" s="323"/>
      <c r="U3" s="3"/>
      <c r="V3" s="3"/>
      <c r="W3" s="3"/>
      <c r="X3" s="3"/>
      <c r="Y3" s="3"/>
      <c r="Z3" s="3"/>
      <c r="AA3" s="3"/>
      <c r="AB3" s="3"/>
      <c r="AC3" s="3"/>
      <c r="AD3" s="3"/>
      <c r="AE3" s="3"/>
      <c r="AF3" s="3"/>
      <c r="AG3" s="3"/>
      <c r="AH3" s="3"/>
      <c r="AI3" s="3"/>
      <c r="AJ3" s="3"/>
      <c r="AK3" s="3"/>
      <c r="AL3" s="3"/>
      <c r="AM3" s="3"/>
      <c r="AN3" s="3"/>
      <c r="AO3" s="3"/>
      <c r="AP3" s="4"/>
      <c r="AQ3" s="3"/>
      <c r="AR3" s="3"/>
      <c r="AS3" s="3"/>
      <c r="AT3" s="3"/>
      <c r="AU3" s="12"/>
      <c r="AV3" s="8"/>
      <c r="BK3" s="7" t="s">
        <v>841</v>
      </c>
    </row>
    <row r="4" spans="1:63" s="6" customFormat="1" ht="18.75">
      <c r="A4" s="324" t="s">
        <v>109</v>
      </c>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row>
    <row r="5" spans="1:63" s="16" customFormat="1" ht="15" customHeight="1">
      <c r="A5" s="336" t="s">
        <v>802</v>
      </c>
      <c r="B5" s="336"/>
      <c r="C5" s="336"/>
      <c r="D5" s="336"/>
      <c r="E5" s="336"/>
      <c r="F5" s="336"/>
      <c r="G5" s="336"/>
      <c r="H5" s="336"/>
      <c r="I5" s="336"/>
      <c r="J5" s="336"/>
      <c r="K5" s="336"/>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c r="AM5" s="336"/>
      <c r="AN5" s="336"/>
      <c r="AO5" s="336"/>
      <c r="AP5" s="336"/>
      <c r="AQ5" s="336"/>
      <c r="AR5" s="336"/>
      <c r="AS5" s="336"/>
      <c r="AT5" s="336"/>
      <c r="AU5" s="336"/>
      <c r="AV5" s="336"/>
      <c r="AW5" s="336"/>
      <c r="AX5" s="336"/>
      <c r="AY5" s="336"/>
      <c r="AZ5" s="336"/>
      <c r="BA5" s="336"/>
      <c r="BB5" s="336"/>
      <c r="BC5" s="336"/>
      <c r="BD5" s="336"/>
      <c r="BE5" s="336"/>
      <c r="BF5" s="336"/>
      <c r="BG5" s="336"/>
      <c r="BH5" s="336"/>
      <c r="BI5" s="336"/>
      <c r="BJ5" s="336"/>
      <c r="BK5" s="336"/>
    </row>
    <row r="6" spans="1:48" s="16" customFormat="1" ht="9.75" customHeight="1">
      <c r="A6" s="22"/>
      <c r="B6" s="59"/>
      <c r="C6" s="59"/>
      <c r="D6" s="59"/>
      <c r="E6" s="59"/>
      <c r="F6" s="59"/>
      <c r="G6" s="59"/>
      <c r="H6" s="59"/>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17"/>
      <c r="AQ6" s="3"/>
      <c r="AR6" s="3"/>
      <c r="AS6" s="3"/>
      <c r="AT6" s="3"/>
      <c r="AU6" s="301"/>
      <c r="AV6" s="3"/>
    </row>
    <row r="7" spans="1:63" s="16" customFormat="1" ht="25.5" customHeight="1">
      <c r="A7" s="326" t="s">
        <v>7</v>
      </c>
      <c r="B7" s="322" t="s">
        <v>110</v>
      </c>
      <c r="C7" s="322"/>
      <c r="D7" s="322"/>
      <c r="E7" s="322"/>
      <c r="F7" s="322"/>
      <c r="G7" s="322"/>
      <c r="H7" s="322"/>
      <c r="I7" s="322"/>
      <c r="J7" s="322"/>
      <c r="K7" s="322"/>
      <c r="L7" s="322"/>
      <c r="M7" s="322"/>
      <c r="N7" s="322"/>
      <c r="O7" s="322"/>
      <c r="P7" s="322"/>
      <c r="Q7" s="322"/>
      <c r="R7" s="322"/>
      <c r="S7" s="322"/>
      <c r="T7" s="322"/>
      <c r="U7" s="3"/>
      <c r="V7" s="340" t="s">
        <v>803</v>
      </c>
      <c r="W7" s="340"/>
      <c r="X7" s="340"/>
      <c r="Y7" s="340"/>
      <c r="Z7" s="340"/>
      <c r="AA7" s="340"/>
      <c r="AB7" s="340"/>
      <c r="AC7" s="60"/>
      <c r="AD7" s="60"/>
      <c r="AE7" s="60"/>
      <c r="AF7" s="60"/>
      <c r="AG7" s="60"/>
      <c r="AH7" s="60"/>
      <c r="AI7" s="60"/>
      <c r="AJ7" s="60"/>
      <c r="AK7" s="351" t="s">
        <v>8</v>
      </c>
      <c r="AL7" s="351"/>
      <c r="AM7" s="351"/>
      <c r="AN7" s="19"/>
      <c r="AO7" s="340" t="s">
        <v>804</v>
      </c>
      <c r="AP7" s="340"/>
      <c r="AQ7" s="340"/>
      <c r="AR7" s="340"/>
      <c r="AS7" s="340"/>
      <c r="AT7" s="340"/>
      <c r="AU7" s="340"/>
      <c r="AV7" s="61"/>
      <c r="AW7" s="340" t="s">
        <v>838</v>
      </c>
      <c r="AX7" s="340"/>
      <c r="AY7" s="340"/>
      <c r="AZ7" s="340"/>
      <c r="BA7" s="340"/>
      <c r="BB7" s="340"/>
      <c r="BC7" s="340"/>
      <c r="BE7" s="340" t="s">
        <v>839</v>
      </c>
      <c r="BF7" s="340"/>
      <c r="BG7" s="340"/>
      <c r="BH7" s="340"/>
      <c r="BI7" s="340"/>
      <c r="BJ7" s="340"/>
      <c r="BK7" s="340"/>
    </row>
    <row r="8" spans="1:63" s="16" customFormat="1" ht="15" customHeight="1">
      <c r="A8" s="326"/>
      <c r="B8" s="322"/>
      <c r="C8" s="322"/>
      <c r="D8" s="322"/>
      <c r="E8" s="322"/>
      <c r="F8" s="322"/>
      <c r="G8" s="322"/>
      <c r="H8" s="322"/>
      <c r="I8" s="322"/>
      <c r="J8" s="322"/>
      <c r="K8" s="322"/>
      <c r="L8" s="322"/>
      <c r="M8" s="322"/>
      <c r="N8" s="322"/>
      <c r="O8" s="322"/>
      <c r="P8" s="322"/>
      <c r="Q8" s="322"/>
      <c r="R8" s="322"/>
      <c r="S8" s="322"/>
      <c r="T8" s="322"/>
      <c r="U8" s="3"/>
      <c r="V8" s="352" t="s">
        <v>11</v>
      </c>
      <c r="W8" s="352"/>
      <c r="X8" s="352"/>
      <c r="Y8" s="352"/>
      <c r="Z8" s="352"/>
      <c r="AA8" s="352"/>
      <c r="AB8" s="352"/>
      <c r="AC8" s="41"/>
      <c r="AD8" s="41"/>
      <c r="AE8" s="41"/>
      <c r="AF8" s="41"/>
      <c r="AG8" s="41"/>
      <c r="AH8" s="41"/>
      <c r="AI8" s="41"/>
      <c r="AJ8" s="41"/>
      <c r="AK8" s="351"/>
      <c r="AL8" s="351"/>
      <c r="AM8" s="351"/>
      <c r="AN8" s="41"/>
      <c r="AO8" s="341" t="s">
        <v>11</v>
      </c>
      <c r="AP8" s="341"/>
      <c r="AQ8" s="341"/>
      <c r="AR8" s="341"/>
      <c r="AS8" s="341"/>
      <c r="AT8" s="341"/>
      <c r="AU8" s="341"/>
      <c r="AV8" s="62"/>
      <c r="AW8" s="341" t="s">
        <v>11</v>
      </c>
      <c r="AX8" s="341"/>
      <c r="AY8" s="341"/>
      <c r="AZ8" s="341"/>
      <c r="BA8" s="341"/>
      <c r="BB8" s="341"/>
      <c r="BC8" s="341"/>
      <c r="BE8" s="341" t="s">
        <v>11</v>
      </c>
      <c r="BF8" s="341"/>
      <c r="BG8" s="341"/>
      <c r="BH8" s="341"/>
      <c r="BI8" s="341"/>
      <c r="BJ8" s="341"/>
      <c r="BK8" s="341"/>
    </row>
    <row r="9" spans="1:63" s="16" customFormat="1" ht="5.25" customHeight="1">
      <c r="A9" s="22"/>
      <c r="B9" s="3"/>
      <c r="C9" s="63"/>
      <c r="D9" s="3"/>
      <c r="E9" s="63"/>
      <c r="F9" s="3"/>
      <c r="G9" s="62"/>
      <c r="H9" s="3"/>
      <c r="I9" s="3"/>
      <c r="J9" s="3"/>
      <c r="K9" s="3"/>
      <c r="L9" s="3"/>
      <c r="M9" s="3"/>
      <c r="N9" s="3"/>
      <c r="O9" s="3"/>
      <c r="P9" s="3"/>
      <c r="Q9" s="3"/>
      <c r="R9" s="319"/>
      <c r="S9" s="319"/>
      <c r="T9" s="319"/>
      <c r="U9" s="3"/>
      <c r="V9" s="342"/>
      <c r="W9" s="342"/>
      <c r="X9" s="342"/>
      <c r="Y9" s="342"/>
      <c r="Z9" s="342"/>
      <c r="AA9" s="342"/>
      <c r="AB9" s="342"/>
      <c r="AC9" s="64"/>
      <c r="AD9" s="64"/>
      <c r="AE9" s="64"/>
      <c r="AF9" s="64"/>
      <c r="AG9" s="64"/>
      <c r="AH9" s="64"/>
      <c r="AI9" s="64"/>
      <c r="AJ9" s="64"/>
      <c r="AK9" s="319"/>
      <c r="AL9" s="319"/>
      <c r="AM9" s="319"/>
      <c r="AN9" s="64"/>
      <c r="AO9" s="342"/>
      <c r="AP9" s="342"/>
      <c r="AQ9" s="342"/>
      <c r="AR9" s="342"/>
      <c r="AS9" s="342"/>
      <c r="AT9" s="342"/>
      <c r="AU9" s="342"/>
      <c r="AV9" s="62"/>
      <c r="AW9" s="342"/>
      <c r="AX9" s="342"/>
      <c r="AY9" s="342"/>
      <c r="AZ9" s="342"/>
      <c r="BA9" s="342"/>
      <c r="BB9" s="342"/>
      <c r="BC9" s="342"/>
      <c r="BE9" s="342"/>
      <c r="BF9" s="342"/>
      <c r="BG9" s="342"/>
      <c r="BH9" s="342"/>
      <c r="BI9" s="342"/>
      <c r="BJ9" s="342"/>
      <c r="BK9" s="342"/>
    </row>
    <row r="10" spans="1:63" s="16" customFormat="1" ht="13.5" customHeight="1">
      <c r="A10" s="25" t="s">
        <v>111</v>
      </c>
      <c r="B10" s="35" t="s">
        <v>112</v>
      </c>
      <c r="C10" s="63"/>
      <c r="D10" s="3"/>
      <c r="E10" s="63"/>
      <c r="F10" s="3"/>
      <c r="G10" s="62"/>
      <c r="H10" s="3"/>
      <c r="I10" s="3"/>
      <c r="J10" s="3"/>
      <c r="K10" s="3"/>
      <c r="L10" s="3"/>
      <c r="M10" s="3"/>
      <c r="N10" s="3"/>
      <c r="O10" s="3"/>
      <c r="P10" s="3"/>
      <c r="Q10" s="3"/>
      <c r="R10" s="345">
        <v>17</v>
      </c>
      <c r="S10" s="345"/>
      <c r="T10" s="345"/>
      <c r="U10" s="3"/>
      <c r="V10" s="338">
        <f>13354450+5690919080</f>
        <v>5704273530</v>
      </c>
      <c r="W10" s="338"/>
      <c r="X10" s="338"/>
      <c r="Y10" s="338"/>
      <c r="Z10" s="338"/>
      <c r="AA10" s="338"/>
      <c r="AB10" s="338"/>
      <c r="AC10" s="65"/>
      <c r="AD10" s="65"/>
      <c r="AE10" s="65"/>
      <c r="AF10" s="65"/>
      <c r="AG10" s="65"/>
      <c r="AH10" s="65"/>
      <c r="AI10" s="65"/>
      <c r="AJ10" s="65"/>
      <c r="AK10" s="347">
        <f>R10</f>
        <v>17</v>
      </c>
      <c r="AL10" s="347"/>
      <c r="AM10" s="347"/>
      <c r="AN10" s="65"/>
      <c r="AO10" s="338">
        <v>28261548284</v>
      </c>
      <c r="AP10" s="338"/>
      <c r="AQ10" s="338"/>
      <c r="AR10" s="338"/>
      <c r="AS10" s="338"/>
      <c r="AT10" s="338"/>
      <c r="AU10" s="338"/>
      <c r="AV10" s="67"/>
      <c r="AW10" s="338">
        <v>3286697517</v>
      </c>
      <c r="AX10" s="338"/>
      <c r="AY10" s="338"/>
      <c r="AZ10" s="338"/>
      <c r="BA10" s="338"/>
      <c r="BB10" s="338"/>
      <c r="BC10" s="338"/>
      <c r="BE10" s="338">
        <v>1504365106</v>
      </c>
      <c r="BF10" s="338"/>
      <c r="BG10" s="338"/>
      <c r="BH10" s="338"/>
      <c r="BI10" s="338"/>
      <c r="BJ10" s="338"/>
      <c r="BK10" s="338"/>
    </row>
    <row r="11" spans="1:63" s="16" customFormat="1" ht="15" customHeight="1">
      <c r="A11" s="25"/>
      <c r="B11" s="35" t="s">
        <v>113</v>
      </c>
      <c r="C11" s="63"/>
      <c r="D11" s="3"/>
      <c r="E11" s="63"/>
      <c r="F11" s="3"/>
      <c r="G11" s="62"/>
      <c r="H11" s="3"/>
      <c r="I11" s="3"/>
      <c r="J11" s="3"/>
      <c r="K11" s="3"/>
      <c r="L11" s="3"/>
      <c r="M11" s="3"/>
      <c r="N11" s="3"/>
      <c r="O11" s="3"/>
      <c r="P11" s="3"/>
      <c r="Q11" s="3"/>
      <c r="R11" s="68"/>
      <c r="S11" s="68"/>
      <c r="T11" s="68"/>
      <c r="U11" s="3"/>
      <c r="V11" s="338"/>
      <c r="W11" s="338"/>
      <c r="X11" s="338"/>
      <c r="Y11" s="338"/>
      <c r="Z11" s="338"/>
      <c r="AA11" s="338"/>
      <c r="AB11" s="338"/>
      <c r="AC11" s="65"/>
      <c r="AD11" s="65"/>
      <c r="AE11" s="65"/>
      <c r="AF11" s="65"/>
      <c r="AG11" s="65"/>
      <c r="AH11" s="65"/>
      <c r="AI11" s="65"/>
      <c r="AJ11" s="65"/>
      <c r="AK11" s="303"/>
      <c r="AL11" s="303"/>
      <c r="AM11" s="303"/>
      <c r="AN11" s="66"/>
      <c r="AO11" s="338"/>
      <c r="AP11" s="338"/>
      <c r="AQ11" s="338"/>
      <c r="AR11" s="338"/>
      <c r="AS11" s="338"/>
      <c r="AT11" s="338"/>
      <c r="AU11" s="338"/>
      <c r="AV11" s="67"/>
      <c r="AW11" s="338"/>
      <c r="AX11" s="338"/>
      <c r="AY11" s="338"/>
      <c r="AZ11" s="338"/>
      <c r="BA11" s="338"/>
      <c r="BB11" s="338"/>
      <c r="BC11" s="338"/>
      <c r="BE11" s="338">
        <v>0</v>
      </c>
      <c r="BF11" s="338"/>
      <c r="BG11" s="338"/>
      <c r="BH11" s="338"/>
      <c r="BI11" s="338"/>
      <c r="BJ11" s="338"/>
      <c r="BK11" s="338"/>
    </row>
    <row r="12" spans="1:63" s="16" customFormat="1" ht="3.75" customHeight="1">
      <c r="A12" s="25"/>
      <c r="B12" s="35"/>
      <c r="C12" s="63"/>
      <c r="D12" s="3"/>
      <c r="E12" s="63"/>
      <c r="F12" s="3"/>
      <c r="G12" s="62"/>
      <c r="H12" s="3"/>
      <c r="I12" s="3"/>
      <c r="J12" s="3"/>
      <c r="K12" s="3"/>
      <c r="L12" s="3"/>
      <c r="M12" s="3"/>
      <c r="N12" s="3"/>
      <c r="O12" s="3"/>
      <c r="P12" s="3"/>
      <c r="Q12" s="3"/>
      <c r="R12" s="68"/>
      <c r="S12" s="68"/>
      <c r="T12" s="68"/>
      <c r="U12" s="3"/>
      <c r="V12" s="338"/>
      <c r="W12" s="338"/>
      <c r="X12" s="338"/>
      <c r="Y12" s="338"/>
      <c r="Z12" s="338"/>
      <c r="AA12" s="338"/>
      <c r="AB12" s="338"/>
      <c r="AC12" s="65"/>
      <c r="AD12" s="65"/>
      <c r="AE12" s="65"/>
      <c r="AF12" s="65"/>
      <c r="AG12" s="65"/>
      <c r="AH12" s="65"/>
      <c r="AI12" s="65"/>
      <c r="AJ12" s="65"/>
      <c r="AK12" s="303"/>
      <c r="AL12" s="303"/>
      <c r="AM12" s="303"/>
      <c r="AN12" s="66"/>
      <c r="AO12" s="338"/>
      <c r="AP12" s="338"/>
      <c r="AQ12" s="338"/>
      <c r="AR12" s="338"/>
      <c r="AS12" s="338"/>
      <c r="AT12" s="338"/>
      <c r="AU12" s="338"/>
      <c r="AV12" s="67"/>
      <c r="AW12" s="338"/>
      <c r="AX12" s="338"/>
      <c r="AY12" s="338"/>
      <c r="AZ12" s="338"/>
      <c r="BA12" s="338"/>
      <c r="BB12" s="338"/>
      <c r="BC12" s="338"/>
      <c r="BE12" s="338"/>
      <c r="BF12" s="338"/>
      <c r="BG12" s="338"/>
      <c r="BH12" s="338"/>
      <c r="BI12" s="338"/>
      <c r="BJ12" s="338"/>
      <c r="BK12" s="338"/>
    </row>
    <row r="13" spans="1:63" s="16" customFormat="1" ht="15" customHeight="1">
      <c r="A13" s="29" t="s">
        <v>114</v>
      </c>
      <c r="B13" s="40" t="s">
        <v>115</v>
      </c>
      <c r="C13" s="63"/>
      <c r="D13" s="3"/>
      <c r="E13" s="63"/>
      <c r="F13" s="3"/>
      <c r="G13" s="62"/>
      <c r="H13" s="3"/>
      <c r="I13" s="3"/>
      <c r="J13" s="3"/>
      <c r="K13" s="3"/>
      <c r="L13" s="3"/>
      <c r="M13" s="3"/>
      <c r="N13" s="3"/>
      <c r="O13" s="3"/>
      <c r="P13" s="3"/>
      <c r="Q13" s="3"/>
      <c r="R13" s="318">
        <v>18</v>
      </c>
      <c r="S13" s="318"/>
      <c r="T13" s="318"/>
      <c r="U13" s="3"/>
      <c r="V13" s="337">
        <v>0</v>
      </c>
      <c r="W13" s="337"/>
      <c r="X13" s="337"/>
      <c r="Y13" s="337"/>
      <c r="Z13" s="337"/>
      <c r="AA13" s="337"/>
      <c r="AB13" s="337"/>
      <c r="AC13" s="66"/>
      <c r="AD13" s="66"/>
      <c r="AE13" s="66"/>
      <c r="AF13" s="66"/>
      <c r="AG13" s="66"/>
      <c r="AH13" s="66"/>
      <c r="AI13" s="66"/>
      <c r="AJ13" s="66"/>
      <c r="AK13" s="348">
        <f>R13</f>
        <v>18</v>
      </c>
      <c r="AL13" s="348"/>
      <c r="AM13" s="348"/>
      <c r="AN13" s="66"/>
      <c r="AO13" s="338">
        <v>60406073</v>
      </c>
      <c r="AP13" s="338"/>
      <c r="AQ13" s="338"/>
      <c r="AR13" s="338"/>
      <c r="AS13" s="338"/>
      <c r="AT13" s="338"/>
      <c r="AU13" s="338"/>
      <c r="AV13" s="69"/>
      <c r="AW13" s="337"/>
      <c r="AX13" s="337"/>
      <c r="AY13" s="337"/>
      <c r="AZ13" s="337"/>
      <c r="BA13" s="337"/>
      <c r="BB13" s="337"/>
      <c r="BC13" s="337"/>
      <c r="BE13" s="337"/>
      <c r="BF13" s="337"/>
      <c r="BG13" s="337"/>
      <c r="BH13" s="337"/>
      <c r="BI13" s="337"/>
      <c r="BJ13" s="337"/>
      <c r="BK13" s="337"/>
    </row>
    <row r="14" spans="1:63" s="16" customFormat="1" ht="3" customHeight="1">
      <c r="A14" s="29"/>
      <c r="B14" s="40"/>
      <c r="C14" s="63"/>
      <c r="D14" s="3"/>
      <c r="E14" s="63"/>
      <c r="F14" s="3"/>
      <c r="G14" s="62"/>
      <c r="H14" s="3"/>
      <c r="I14" s="3"/>
      <c r="J14" s="3"/>
      <c r="K14" s="3"/>
      <c r="L14" s="3"/>
      <c r="M14" s="3"/>
      <c r="N14" s="3"/>
      <c r="O14" s="3"/>
      <c r="P14" s="3"/>
      <c r="Q14" s="3"/>
      <c r="R14" s="68"/>
      <c r="S14" s="68"/>
      <c r="T14" s="68"/>
      <c r="U14" s="3"/>
      <c r="V14" s="337"/>
      <c r="W14" s="337"/>
      <c r="X14" s="337"/>
      <c r="Y14" s="337"/>
      <c r="Z14" s="337"/>
      <c r="AA14" s="337"/>
      <c r="AB14" s="337"/>
      <c r="AC14" s="66"/>
      <c r="AD14" s="66"/>
      <c r="AE14" s="66"/>
      <c r="AF14" s="66"/>
      <c r="AG14" s="66"/>
      <c r="AH14" s="66"/>
      <c r="AI14" s="66"/>
      <c r="AJ14" s="66"/>
      <c r="AK14" s="303"/>
      <c r="AL14" s="303"/>
      <c r="AM14" s="303"/>
      <c r="AN14" s="66"/>
      <c r="AO14" s="337"/>
      <c r="AP14" s="337"/>
      <c r="AQ14" s="337"/>
      <c r="AR14" s="337"/>
      <c r="AS14" s="337"/>
      <c r="AT14" s="337"/>
      <c r="AU14" s="337"/>
      <c r="AV14" s="69"/>
      <c r="AW14" s="337"/>
      <c r="AX14" s="337"/>
      <c r="AY14" s="337"/>
      <c r="AZ14" s="337"/>
      <c r="BA14" s="337"/>
      <c r="BB14" s="337"/>
      <c r="BC14" s="337"/>
      <c r="BE14" s="337"/>
      <c r="BF14" s="337"/>
      <c r="BG14" s="337"/>
      <c r="BH14" s="337"/>
      <c r="BI14" s="337"/>
      <c r="BJ14" s="337"/>
      <c r="BK14" s="337"/>
    </row>
    <row r="15" spans="1:63" s="16" customFormat="1" ht="12.75" customHeight="1">
      <c r="A15" s="25" t="s">
        <v>116</v>
      </c>
      <c r="B15" s="33" t="s">
        <v>117</v>
      </c>
      <c r="C15" s="63"/>
      <c r="D15" s="3"/>
      <c r="E15" s="63"/>
      <c r="F15" s="3"/>
      <c r="G15" s="62"/>
      <c r="H15" s="3"/>
      <c r="I15" s="3"/>
      <c r="J15" s="3"/>
      <c r="K15" s="3"/>
      <c r="L15" s="3"/>
      <c r="M15" s="3"/>
      <c r="N15" s="3"/>
      <c r="O15" s="3"/>
      <c r="P15" s="3"/>
      <c r="Q15" s="3"/>
      <c r="R15" s="345">
        <v>19</v>
      </c>
      <c r="S15" s="345"/>
      <c r="T15" s="345"/>
      <c r="U15" s="3"/>
      <c r="V15" s="338">
        <f>V10-V13</f>
        <v>5704273530</v>
      </c>
      <c r="W15" s="338"/>
      <c r="X15" s="338"/>
      <c r="Y15" s="338"/>
      <c r="Z15" s="338"/>
      <c r="AA15" s="338"/>
      <c r="AB15" s="338"/>
      <c r="AC15" s="65"/>
      <c r="AD15" s="65"/>
      <c r="AE15" s="65"/>
      <c r="AF15" s="65"/>
      <c r="AG15" s="65"/>
      <c r="AH15" s="65"/>
      <c r="AI15" s="65"/>
      <c r="AJ15" s="65"/>
      <c r="AK15" s="347">
        <f>R15</f>
        <v>19</v>
      </c>
      <c r="AL15" s="347"/>
      <c r="AM15" s="347"/>
      <c r="AN15" s="66"/>
      <c r="AO15" s="338">
        <f>AO10-AO13</f>
        <v>28201142211</v>
      </c>
      <c r="AP15" s="338"/>
      <c r="AQ15" s="338"/>
      <c r="AR15" s="338"/>
      <c r="AS15" s="338"/>
      <c r="AT15" s="338"/>
      <c r="AU15" s="338"/>
      <c r="AV15" s="67"/>
      <c r="AW15" s="338">
        <f>AW10-AW13</f>
        <v>3286697517</v>
      </c>
      <c r="AX15" s="338"/>
      <c r="AY15" s="338"/>
      <c r="AZ15" s="338"/>
      <c r="BA15" s="338"/>
      <c r="BB15" s="338"/>
      <c r="BC15" s="338"/>
      <c r="BE15" s="338">
        <f>BE10-BE11</f>
        <v>1504365106</v>
      </c>
      <c r="BF15" s="338"/>
      <c r="BG15" s="338"/>
      <c r="BH15" s="338"/>
      <c r="BI15" s="338"/>
      <c r="BJ15" s="338"/>
      <c r="BK15" s="338"/>
    </row>
    <row r="16" spans="1:63" s="16" customFormat="1" ht="14.25" customHeight="1">
      <c r="A16" s="25"/>
      <c r="B16" s="33" t="s">
        <v>118</v>
      </c>
      <c r="C16" s="63"/>
      <c r="D16" s="3"/>
      <c r="E16" s="63"/>
      <c r="F16" s="3"/>
      <c r="G16" s="62"/>
      <c r="H16" s="3"/>
      <c r="I16" s="3"/>
      <c r="J16" s="3"/>
      <c r="K16" s="3"/>
      <c r="L16" s="3"/>
      <c r="M16" s="3"/>
      <c r="N16" s="3"/>
      <c r="O16" s="3"/>
      <c r="P16" s="3"/>
      <c r="Q16" s="3"/>
      <c r="R16" s="68"/>
      <c r="S16" s="68"/>
      <c r="T16" s="68"/>
      <c r="U16" s="3"/>
      <c r="V16" s="337"/>
      <c r="W16" s="337"/>
      <c r="X16" s="337"/>
      <c r="Y16" s="337"/>
      <c r="Z16" s="337"/>
      <c r="AA16" s="337"/>
      <c r="AB16" s="337"/>
      <c r="AC16" s="66"/>
      <c r="AD16" s="66"/>
      <c r="AE16" s="66"/>
      <c r="AF16" s="66"/>
      <c r="AG16" s="66"/>
      <c r="AH16" s="66"/>
      <c r="AI16" s="66"/>
      <c r="AJ16" s="66"/>
      <c r="AK16" s="303"/>
      <c r="AL16" s="303"/>
      <c r="AM16" s="303"/>
      <c r="AN16" s="66"/>
      <c r="AO16" s="337"/>
      <c r="AP16" s="337"/>
      <c r="AQ16" s="337"/>
      <c r="AR16" s="337"/>
      <c r="AS16" s="337"/>
      <c r="AT16" s="337"/>
      <c r="AU16" s="337"/>
      <c r="AV16" s="69"/>
      <c r="AW16" s="337"/>
      <c r="AX16" s="337"/>
      <c r="AY16" s="337"/>
      <c r="AZ16" s="337"/>
      <c r="BA16" s="337"/>
      <c r="BB16" s="337"/>
      <c r="BC16" s="337"/>
      <c r="BE16" s="337"/>
      <c r="BF16" s="337"/>
      <c r="BG16" s="337"/>
      <c r="BH16" s="337"/>
      <c r="BI16" s="337"/>
      <c r="BJ16" s="337"/>
      <c r="BK16" s="337"/>
    </row>
    <row r="17" spans="1:63" s="16" customFormat="1" ht="2.25" customHeight="1">
      <c r="A17" s="29"/>
      <c r="B17" s="3"/>
      <c r="C17" s="63"/>
      <c r="D17" s="3"/>
      <c r="E17" s="63"/>
      <c r="F17" s="3"/>
      <c r="G17" s="62"/>
      <c r="H17" s="3"/>
      <c r="I17" s="3"/>
      <c r="J17" s="3"/>
      <c r="K17" s="3"/>
      <c r="L17" s="3"/>
      <c r="M17" s="3"/>
      <c r="N17" s="3"/>
      <c r="O17" s="3"/>
      <c r="P17" s="3"/>
      <c r="Q17" s="3"/>
      <c r="R17" s="318"/>
      <c r="S17" s="318"/>
      <c r="T17" s="318"/>
      <c r="U17" s="3"/>
      <c r="V17" s="337"/>
      <c r="W17" s="337"/>
      <c r="X17" s="337"/>
      <c r="Y17" s="337"/>
      <c r="Z17" s="337"/>
      <c r="AA17" s="337"/>
      <c r="AB17" s="337"/>
      <c r="AC17" s="66"/>
      <c r="AD17" s="66"/>
      <c r="AE17" s="66"/>
      <c r="AF17" s="66"/>
      <c r="AG17" s="66"/>
      <c r="AH17" s="66"/>
      <c r="AI17" s="66"/>
      <c r="AJ17" s="66"/>
      <c r="AK17" s="348"/>
      <c r="AL17" s="348"/>
      <c r="AM17" s="348"/>
      <c r="AN17" s="66"/>
      <c r="AO17" s="337"/>
      <c r="AP17" s="337"/>
      <c r="AQ17" s="337"/>
      <c r="AR17" s="337"/>
      <c r="AS17" s="337"/>
      <c r="AT17" s="337"/>
      <c r="AU17" s="337"/>
      <c r="AV17" s="69"/>
      <c r="AW17" s="337"/>
      <c r="AX17" s="337"/>
      <c r="AY17" s="337"/>
      <c r="AZ17" s="337"/>
      <c r="BA17" s="337"/>
      <c r="BB17" s="337"/>
      <c r="BC17" s="337"/>
      <c r="BE17" s="337"/>
      <c r="BF17" s="337"/>
      <c r="BG17" s="337"/>
      <c r="BH17" s="337"/>
      <c r="BI17" s="337"/>
      <c r="BJ17" s="337"/>
      <c r="BK17" s="337"/>
    </row>
    <row r="18" spans="1:63" s="16" customFormat="1" ht="15" customHeight="1">
      <c r="A18" s="25" t="s">
        <v>119</v>
      </c>
      <c r="B18" s="26" t="s">
        <v>120</v>
      </c>
      <c r="C18" s="63"/>
      <c r="D18" s="3"/>
      <c r="E18" s="63"/>
      <c r="F18" s="3"/>
      <c r="G18" s="62"/>
      <c r="H18" s="3"/>
      <c r="I18" s="3"/>
      <c r="J18" s="3"/>
      <c r="K18" s="3"/>
      <c r="L18" s="3"/>
      <c r="M18" s="3"/>
      <c r="N18" s="3"/>
      <c r="O18" s="3"/>
      <c r="P18" s="3"/>
      <c r="Q18" s="3"/>
      <c r="R18" s="345">
        <v>20</v>
      </c>
      <c r="S18" s="345"/>
      <c r="T18" s="345"/>
      <c r="U18" s="3"/>
      <c r="V18" s="338">
        <f>16043708+5021393756</f>
        <v>5037437464</v>
      </c>
      <c r="W18" s="338"/>
      <c r="X18" s="338"/>
      <c r="Y18" s="338"/>
      <c r="Z18" s="338"/>
      <c r="AA18" s="338"/>
      <c r="AB18" s="338"/>
      <c r="AC18" s="65"/>
      <c r="AD18" s="65"/>
      <c r="AE18" s="65"/>
      <c r="AF18" s="65"/>
      <c r="AG18" s="65"/>
      <c r="AH18" s="65"/>
      <c r="AI18" s="65"/>
      <c r="AJ18" s="65"/>
      <c r="AK18" s="347">
        <f>R18</f>
        <v>20</v>
      </c>
      <c r="AL18" s="347"/>
      <c r="AM18" s="347"/>
      <c r="AN18" s="65"/>
      <c r="AO18" s="338">
        <v>21647801246</v>
      </c>
      <c r="AP18" s="338"/>
      <c r="AQ18" s="338"/>
      <c r="AR18" s="338"/>
      <c r="AS18" s="338"/>
      <c r="AT18" s="338"/>
      <c r="AU18" s="338"/>
      <c r="AV18" s="67"/>
      <c r="AW18" s="338">
        <v>3154634731</v>
      </c>
      <c r="AX18" s="338"/>
      <c r="AY18" s="338"/>
      <c r="AZ18" s="338"/>
      <c r="BA18" s="338"/>
      <c r="BB18" s="338"/>
      <c r="BC18" s="338"/>
      <c r="BE18" s="338">
        <v>1124958616</v>
      </c>
      <c r="BF18" s="338"/>
      <c r="BG18" s="338"/>
      <c r="BH18" s="338"/>
      <c r="BI18" s="338"/>
      <c r="BJ18" s="338"/>
      <c r="BK18" s="338"/>
    </row>
    <row r="19" spans="1:63" s="16" customFormat="1" ht="4.5" customHeight="1">
      <c r="A19" s="25"/>
      <c r="B19" s="26"/>
      <c r="C19" s="63"/>
      <c r="D19" s="3"/>
      <c r="E19" s="63"/>
      <c r="F19" s="3"/>
      <c r="G19" s="62"/>
      <c r="H19" s="3"/>
      <c r="I19" s="3"/>
      <c r="J19" s="3"/>
      <c r="K19" s="3"/>
      <c r="L19" s="3"/>
      <c r="M19" s="3"/>
      <c r="N19" s="3"/>
      <c r="O19" s="3"/>
      <c r="P19" s="3"/>
      <c r="Q19" s="3"/>
      <c r="R19" s="70"/>
      <c r="S19" s="70"/>
      <c r="T19" s="70"/>
      <c r="U19" s="3"/>
      <c r="V19" s="65"/>
      <c r="W19" s="65"/>
      <c r="X19" s="65"/>
      <c r="Y19" s="65"/>
      <c r="Z19" s="65"/>
      <c r="AA19" s="65"/>
      <c r="AB19" s="65"/>
      <c r="AC19" s="65"/>
      <c r="AD19" s="65"/>
      <c r="AE19" s="65"/>
      <c r="AF19" s="65"/>
      <c r="AG19" s="65"/>
      <c r="AH19" s="65"/>
      <c r="AI19" s="65"/>
      <c r="AJ19" s="65"/>
      <c r="AK19" s="304"/>
      <c r="AL19" s="304"/>
      <c r="AM19" s="304"/>
      <c r="AN19" s="66"/>
      <c r="AO19" s="65"/>
      <c r="AP19" s="65"/>
      <c r="AQ19" s="65"/>
      <c r="AR19" s="65"/>
      <c r="AS19" s="65"/>
      <c r="AT19" s="65"/>
      <c r="AU19" s="65"/>
      <c r="AV19" s="67"/>
      <c r="AW19" s="65"/>
      <c r="AX19" s="65"/>
      <c r="AY19" s="65"/>
      <c r="AZ19" s="65"/>
      <c r="BA19" s="65"/>
      <c r="BB19" s="65"/>
      <c r="BC19" s="65"/>
      <c r="BE19" s="65"/>
      <c r="BF19" s="65"/>
      <c r="BG19" s="65"/>
      <c r="BH19" s="65"/>
      <c r="BI19" s="65"/>
      <c r="BJ19" s="65"/>
      <c r="BK19" s="65"/>
    </row>
    <row r="20" spans="1:63" s="16" customFormat="1" ht="15" customHeight="1">
      <c r="A20" s="25" t="s">
        <v>121</v>
      </c>
      <c r="B20" s="26" t="s">
        <v>122</v>
      </c>
      <c r="C20" s="63"/>
      <c r="D20" s="3"/>
      <c r="E20" s="63"/>
      <c r="F20" s="3"/>
      <c r="G20" s="62"/>
      <c r="H20" s="3"/>
      <c r="I20" s="3"/>
      <c r="J20" s="3"/>
      <c r="K20" s="3"/>
      <c r="L20" s="3"/>
      <c r="M20" s="3"/>
      <c r="N20" s="3"/>
      <c r="O20" s="3"/>
      <c r="P20" s="3"/>
      <c r="Q20" s="3"/>
      <c r="R20" s="71"/>
      <c r="S20" s="71"/>
      <c r="T20" s="71"/>
      <c r="U20" s="3"/>
      <c r="V20" s="338">
        <f>V15-V18</f>
        <v>666836066</v>
      </c>
      <c r="W20" s="338"/>
      <c r="X20" s="338"/>
      <c r="Y20" s="338"/>
      <c r="Z20" s="338"/>
      <c r="AA20" s="338"/>
      <c r="AB20" s="338"/>
      <c r="AC20" s="65"/>
      <c r="AD20" s="65"/>
      <c r="AE20" s="65"/>
      <c r="AF20" s="65"/>
      <c r="AG20" s="65"/>
      <c r="AH20" s="65"/>
      <c r="AI20" s="65"/>
      <c r="AJ20" s="65"/>
      <c r="AK20" s="72"/>
      <c r="AL20" s="72"/>
      <c r="AM20" s="72"/>
      <c r="AN20" s="66"/>
      <c r="AO20" s="338">
        <f>AO15-AO18</f>
        <v>6553340965</v>
      </c>
      <c r="AP20" s="338"/>
      <c r="AQ20" s="338"/>
      <c r="AR20" s="338"/>
      <c r="AS20" s="338"/>
      <c r="AT20" s="338"/>
      <c r="AU20" s="338"/>
      <c r="AV20" s="67"/>
      <c r="AW20" s="338">
        <f>AW15-AW18</f>
        <v>132062786</v>
      </c>
      <c r="AX20" s="338"/>
      <c r="AY20" s="338"/>
      <c r="AZ20" s="338"/>
      <c r="BA20" s="338"/>
      <c r="BB20" s="338"/>
      <c r="BC20" s="338"/>
      <c r="BE20" s="338">
        <f>BE15-BE18</f>
        <v>379406490</v>
      </c>
      <c r="BF20" s="338"/>
      <c r="BG20" s="338"/>
      <c r="BH20" s="338"/>
      <c r="BI20" s="338"/>
      <c r="BJ20" s="338"/>
      <c r="BK20" s="338"/>
    </row>
    <row r="21" spans="1:63" s="16" customFormat="1" ht="15" customHeight="1">
      <c r="A21" s="29"/>
      <c r="B21" s="1" t="s">
        <v>118</v>
      </c>
      <c r="C21" s="63"/>
      <c r="D21" s="3"/>
      <c r="E21" s="63"/>
      <c r="F21" s="3"/>
      <c r="G21" s="62"/>
      <c r="H21" s="3"/>
      <c r="I21" s="3"/>
      <c r="J21" s="3"/>
      <c r="K21" s="3"/>
      <c r="L21" s="3"/>
      <c r="M21" s="3"/>
      <c r="N21" s="3"/>
      <c r="O21" s="3"/>
      <c r="P21" s="3"/>
      <c r="Q21" s="3"/>
      <c r="R21" s="73"/>
      <c r="S21" s="73"/>
      <c r="T21" s="73"/>
      <c r="U21" s="3"/>
      <c r="V21" s="337"/>
      <c r="W21" s="337"/>
      <c r="X21" s="337"/>
      <c r="Y21" s="337"/>
      <c r="Z21" s="337"/>
      <c r="AA21" s="337"/>
      <c r="AB21" s="337"/>
      <c r="AC21" s="66"/>
      <c r="AD21" s="66"/>
      <c r="AE21" s="66"/>
      <c r="AF21" s="66"/>
      <c r="AG21" s="66"/>
      <c r="AH21" s="66"/>
      <c r="AI21" s="66"/>
      <c r="AJ21" s="66"/>
      <c r="AK21" s="74"/>
      <c r="AL21" s="74"/>
      <c r="AM21" s="74"/>
      <c r="AN21" s="66"/>
      <c r="AO21" s="337"/>
      <c r="AP21" s="337"/>
      <c r="AQ21" s="337"/>
      <c r="AR21" s="337"/>
      <c r="AS21" s="337"/>
      <c r="AT21" s="337"/>
      <c r="AU21" s="337"/>
      <c r="AV21" s="69"/>
      <c r="AW21" s="337"/>
      <c r="AX21" s="337"/>
      <c r="AY21" s="337"/>
      <c r="AZ21" s="337"/>
      <c r="BA21" s="337"/>
      <c r="BB21" s="337"/>
      <c r="BC21" s="337"/>
      <c r="BE21" s="337"/>
      <c r="BF21" s="337"/>
      <c r="BG21" s="337"/>
      <c r="BH21" s="337"/>
      <c r="BI21" s="337"/>
      <c r="BJ21" s="337"/>
      <c r="BK21" s="337"/>
    </row>
    <row r="22" spans="1:63" s="16" customFormat="1" ht="2.25" customHeight="1">
      <c r="A22" s="29"/>
      <c r="B22" s="1"/>
      <c r="C22" s="63"/>
      <c r="D22" s="3"/>
      <c r="E22" s="63"/>
      <c r="F22" s="3"/>
      <c r="G22" s="62"/>
      <c r="H22" s="3"/>
      <c r="I22" s="3"/>
      <c r="J22" s="3"/>
      <c r="K22" s="3"/>
      <c r="L22" s="3"/>
      <c r="M22" s="3"/>
      <c r="N22" s="3"/>
      <c r="O22" s="3"/>
      <c r="P22" s="3"/>
      <c r="Q22" s="3"/>
      <c r="R22" s="68"/>
      <c r="S22" s="68"/>
      <c r="T22" s="68"/>
      <c r="U22" s="3"/>
      <c r="V22" s="337"/>
      <c r="W22" s="337"/>
      <c r="X22" s="337"/>
      <c r="Y22" s="337"/>
      <c r="Z22" s="337"/>
      <c r="AA22" s="337"/>
      <c r="AB22" s="337"/>
      <c r="AC22" s="66"/>
      <c r="AD22" s="66"/>
      <c r="AE22" s="66"/>
      <c r="AF22" s="66"/>
      <c r="AG22" s="66"/>
      <c r="AH22" s="66"/>
      <c r="AI22" s="66"/>
      <c r="AJ22" s="66"/>
      <c r="AK22" s="303"/>
      <c r="AL22" s="303"/>
      <c r="AM22" s="303"/>
      <c r="AN22" s="66"/>
      <c r="AO22" s="337"/>
      <c r="AP22" s="337"/>
      <c r="AQ22" s="337"/>
      <c r="AR22" s="337"/>
      <c r="AS22" s="337"/>
      <c r="AT22" s="337"/>
      <c r="AU22" s="337"/>
      <c r="AV22" s="69"/>
      <c r="AW22" s="337"/>
      <c r="AX22" s="337"/>
      <c r="AY22" s="337"/>
      <c r="AZ22" s="337"/>
      <c r="BA22" s="337"/>
      <c r="BB22" s="337"/>
      <c r="BC22" s="337"/>
      <c r="BE22" s="337"/>
      <c r="BF22" s="337"/>
      <c r="BG22" s="337"/>
      <c r="BH22" s="337"/>
      <c r="BI22" s="337"/>
      <c r="BJ22" s="337"/>
      <c r="BK22" s="337"/>
    </row>
    <row r="23" spans="1:63" s="16" customFormat="1" ht="15" customHeight="1">
      <c r="A23" s="29" t="s">
        <v>123</v>
      </c>
      <c r="B23" s="62" t="s">
        <v>124</v>
      </c>
      <c r="C23" s="63"/>
      <c r="D23" s="3"/>
      <c r="E23" s="63"/>
      <c r="F23" s="3"/>
      <c r="G23" s="62"/>
      <c r="H23" s="3"/>
      <c r="I23" s="3"/>
      <c r="J23" s="3"/>
      <c r="K23" s="3"/>
      <c r="L23" s="3"/>
      <c r="M23" s="3"/>
      <c r="N23" s="3"/>
      <c r="O23" s="3"/>
      <c r="P23" s="3"/>
      <c r="Q23" s="3"/>
      <c r="R23" s="318">
        <v>21</v>
      </c>
      <c r="S23" s="318"/>
      <c r="T23" s="318"/>
      <c r="U23" s="3"/>
      <c r="V23" s="337">
        <f>50350+37845671</f>
        <v>37896021</v>
      </c>
      <c r="W23" s="337"/>
      <c r="X23" s="337"/>
      <c r="Y23" s="337"/>
      <c r="Z23" s="337"/>
      <c r="AA23" s="337"/>
      <c r="AB23" s="337"/>
      <c r="AC23" s="66"/>
      <c r="AD23" s="66"/>
      <c r="AE23" s="66"/>
      <c r="AF23" s="66"/>
      <c r="AG23" s="66"/>
      <c r="AH23" s="66"/>
      <c r="AI23" s="66"/>
      <c r="AJ23" s="66"/>
      <c r="AK23" s="348">
        <f>R23</f>
        <v>21</v>
      </c>
      <c r="AL23" s="348"/>
      <c r="AM23" s="348"/>
      <c r="AN23" s="66"/>
      <c r="AO23" s="337">
        <f>3481074+671031190</f>
        <v>674512264</v>
      </c>
      <c r="AP23" s="337"/>
      <c r="AQ23" s="337"/>
      <c r="AR23" s="337"/>
      <c r="AS23" s="337"/>
      <c r="AT23" s="337"/>
      <c r="AU23" s="337"/>
      <c r="AV23" s="69"/>
      <c r="AW23" s="337">
        <v>453846</v>
      </c>
      <c r="AX23" s="337"/>
      <c r="AY23" s="337"/>
      <c r="AZ23" s="337"/>
      <c r="BA23" s="337"/>
      <c r="BB23" s="337"/>
      <c r="BC23" s="337"/>
      <c r="BE23" s="337">
        <f>137469043+2199793</f>
        <v>139668836</v>
      </c>
      <c r="BF23" s="337"/>
      <c r="BG23" s="337"/>
      <c r="BH23" s="337"/>
      <c r="BI23" s="337"/>
      <c r="BJ23" s="337"/>
      <c r="BK23" s="337"/>
    </row>
    <row r="24" spans="1:63" s="16" customFormat="1" ht="15" customHeight="1">
      <c r="A24" s="29" t="s">
        <v>125</v>
      </c>
      <c r="B24" s="62" t="s">
        <v>126</v>
      </c>
      <c r="C24" s="63"/>
      <c r="D24" s="3"/>
      <c r="E24" s="63"/>
      <c r="F24" s="3"/>
      <c r="G24" s="62"/>
      <c r="H24" s="3"/>
      <c r="I24" s="3"/>
      <c r="J24" s="3"/>
      <c r="K24" s="3"/>
      <c r="L24" s="3"/>
      <c r="M24" s="3"/>
      <c r="N24" s="3"/>
      <c r="O24" s="3"/>
      <c r="P24" s="3"/>
      <c r="Q24" s="3"/>
      <c r="R24" s="318">
        <v>22</v>
      </c>
      <c r="S24" s="318"/>
      <c r="T24" s="318"/>
      <c r="U24" s="3"/>
      <c r="V24" s="337">
        <v>19676952</v>
      </c>
      <c r="W24" s="337"/>
      <c r="X24" s="337"/>
      <c r="Y24" s="337"/>
      <c r="Z24" s="337"/>
      <c r="AA24" s="337"/>
      <c r="AB24" s="337"/>
      <c r="AC24" s="66"/>
      <c r="AD24" s="66"/>
      <c r="AE24" s="66"/>
      <c r="AF24" s="66"/>
      <c r="AG24" s="66"/>
      <c r="AH24" s="66"/>
      <c r="AI24" s="66"/>
      <c r="AJ24" s="66"/>
      <c r="AK24" s="348">
        <f>R24</f>
        <v>22</v>
      </c>
      <c r="AL24" s="348"/>
      <c r="AM24" s="348"/>
      <c r="AN24" s="66"/>
      <c r="AO24" s="337">
        <v>50275332</v>
      </c>
      <c r="AP24" s="337"/>
      <c r="AQ24" s="337"/>
      <c r="AR24" s="337"/>
      <c r="AS24" s="337"/>
      <c r="AT24" s="337"/>
      <c r="AU24" s="337"/>
      <c r="AV24" s="69"/>
      <c r="AW24" s="337">
        <v>-3155894</v>
      </c>
      <c r="AX24" s="337"/>
      <c r="AY24" s="337"/>
      <c r="AZ24" s="337"/>
      <c r="BA24" s="337"/>
      <c r="BB24" s="337"/>
      <c r="BC24" s="337"/>
      <c r="BE24" s="337">
        <v>10458076</v>
      </c>
      <c r="BF24" s="337"/>
      <c r="BG24" s="337"/>
      <c r="BH24" s="337"/>
      <c r="BI24" s="337"/>
      <c r="BJ24" s="337"/>
      <c r="BK24" s="337"/>
    </row>
    <row r="25" spans="1:63" s="16" customFormat="1" ht="15" customHeight="1">
      <c r="A25" s="29" t="s">
        <v>127</v>
      </c>
      <c r="B25" s="75" t="s">
        <v>128</v>
      </c>
      <c r="C25" s="76"/>
      <c r="D25" s="17"/>
      <c r="E25" s="76"/>
      <c r="F25" s="17"/>
      <c r="G25" s="77"/>
      <c r="H25" s="17"/>
      <c r="I25" s="17"/>
      <c r="J25" s="17"/>
      <c r="K25" s="17"/>
      <c r="L25" s="17"/>
      <c r="M25" s="17"/>
      <c r="N25" s="17"/>
      <c r="O25" s="17"/>
      <c r="P25" s="17"/>
      <c r="Q25" s="17"/>
      <c r="R25" s="349"/>
      <c r="S25" s="349"/>
      <c r="T25" s="349"/>
      <c r="U25" s="17"/>
      <c r="V25" s="339">
        <v>14871290</v>
      </c>
      <c r="W25" s="339"/>
      <c r="X25" s="339"/>
      <c r="Y25" s="339"/>
      <c r="Z25" s="339"/>
      <c r="AA25" s="339"/>
      <c r="AB25" s="339"/>
      <c r="AC25" s="305"/>
      <c r="AD25" s="305"/>
      <c r="AE25" s="305"/>
      <c r="AF25" s="305"/>
      <c r="AG25" s="305"/>
      <c r="AH25" s="305"/>
      <c r="AI25" s="305"/>
      <c r="AJ25" s="305"/>
      <c r="AK25" s="350"/>
      <c r="AL25" s="350"/>
      <c r="AM25" s="350"/>
      <c r="AN25" s="305"/>
      <c r="AO25" s="339">
        <v>47676132</v>
      </c>
      <c r="AP25" s="339"/>
      <c r="AQ25" s="339"/>
      <c r="AR25" s="339"/>
      <c r="AS25" s="339"/>
      <c r="AT25" s="339"/>
      <c r="AU25" s="339"/>
      <c r="AV25" s="78"/>
      <c r="AW25" s="339">
        <v>-3155894</v>
      </c>
      <c r="AX25" s="339"/>
      <c r="AY25" s="339"/>
      <c r="AZ25" s="339"/>
      <c r="BA25" s="339"/>
      <c r="BB25" s="339"/>
      <c r="BC25" s="339"/>
      <c r="BE25" s="339">
        <v>9783076</v>
      </c>
      <c r="BF25" s="339"/>
      <c r="BG25" s="339"/>
      <c r="BH25" s="339"/>
      <c r="BI25" s="339"/>
      <c r="BJ25" s="339"/>
      <c r="BK25" s="339"/>
    </row>
    <row r="26" spans="1:63" s="16" customFormat="1" ht="15" customHeight="1">
      <c r="A26" s="29" t="s">
        <v>129</v>
      </c>
      <c r="B26" s="40" t="s">
        <v>130</v>
      </c>
      <c r="C26" s="63"/>
      <c r="D26" s="3"/>
      <c r="E26" s="63"/>
      <c r="F26" s="3"/>
      <c r="G26" s="62"/>
      <c r="H26" s="3"/>
      <c r="I26" s="3"/>
      <c r="J26" s="3"/>
      <c r="K26" s="3"/>
      <c r="L26" s="3"/>
      <c r="M26" s="3"/>
      <c r="N26" s="3"/>
      <c r="O26" s="3"/>
      <c r="P26" s="3"/>
      <c r="Q26" s="3"/>
      <c r="R26" s="318">
        <v>23</v>
      </c>
      <c r="S26" s="318"/>
      <c r="T26" s="318"/>
      <c r="U26" s="3"/>
      <c r="V26" s="337">
        <v>3260337432</v>
      </c>
      <c r="W26" s="337"/>
      <c r="X26" s="337"/>
      <c r="Y26" s="337"/>
      <c r="Z26" s="337"/>
      <c r="AA26" s="337"/>
      <c r="AB26" s="337"/>
      <c r="AC26" s="66"/>
      <c r="AD26" s="66"/>
      <c r="AE26" s="66"/>
      <c r="AF26" s="66"/>
      <c r="AG26" s="66"/>
      <c r="AH26" s="66"/>
      <c r="AI26" s="66"/>
      <c r="AJ26" s="66"/>
      <c r="AK26" s="348"/>
      <c r="AL26" s="348"/>
      <c r="AM26" s="348"/>
      <c r="AN26" s="66"/>
      <c r="AO26" s="337">
        <f>59619792+3139675137</f>
        <v>3199294929</v>
      </c>
      <c r="AP26" s="337"/>
      <c r="AQ26" s="337"/>
      <c r="AR26" s="337"/>
      <c r="AS26" s="337"/>
      <c r="AT26" s="337"/>
      <c r="AU26" s="337"/>
      <c r="AV26" s="69"/>
      <c r="AW26" s="337">
        <v>1190686906</v>
      </c>
      <c r="AX26" s="337"/>
      <c r="AY26" s="337"/>
      <c r="AZ26" s="337"/>
      <c r="BA26" s="337"/>
      <c r="BB26" s="337"/>
      <c r="BC26" s="337"/>
      <c r="BE26" s="337">
        <f>604728404+26103125</f>
        <v>630831529</v>
      </c>
      <c r="BF26" s="337"/>
      <c r="BG26" s="337"/>
      <c r="BH26" s="337"/>
      <c r="BI26" s="337"/>
      <c r="BJ26" s="337"/>
      <c r="BK26" s="337"/>
    </row>
    <row r="27" spans="1:63" s="16" customFormat="1" ht="13.5" customHeight="1">
      <c r="A27" s="29" t="s">
        <v>131</v>
      </c>
      <c r="B27" s="40" t="s">
        <v>132</v>
      </c>
      <c r="C27" s="63"/>
      <c r="D27" s="3"/>
      <c r="E27" s="63"/>
      <c r="F27" s="3"/>
      <c r="G27" s="62"/>
      <c r="H27" s="3"/>
      <c r="I27" s="3"/>
      <c r="J27" s="3"/>
      <c r="K27" s="3"/>
      <c r="L27" s="3"/>
      <c r="M27" s="3"/>
      <c r="N27" s="3"/>
      <c r="O27" s="3"/>
      <c r="P27" s="3"/>
      <c r="Q27" s="3"/>
      <c r="R27" s="318">
        <v>24</v>
      </c>
      <c r="S27" s="318"/>
      <c r="T27" s="318"/>
      <c r="U27" s="3"/>
      <c r="V27" s="337">
        <f>135526810+2710752347</f>
        <v>2846279157</v>
      </c>
      <c r="W27" s="337"/>
      <c r="X27" s="337"/>
      <c r="Y27" s="337"/>
      <c r="Z27" s="337"/>
      <c r="AA27" s="337"/>
      <c r="AB27" s="337"/>
      <c r="AC27" s="66"/>
      <c r="AD27" s="66"/>
      <c r="AE27" s="66"/>
      <c r="AF27" s="66"/>
      <c r="AG27" s="66"/>
      <c r="AH27" s="66"/>
      <c r="AI27" s="66"/>
      <c r="AJ27" s="66"/>
      <c r="AK27" s="348"/>
      <c r="AL27" s="348"/>
      <c r="AM27" s="348"/>
      <c r="AN27" s="66"/>
      <c r="AO27" s="337">
        <f>631871396+5271771955</f>
        <v>5903643351</v>
      </c>
      <c r="AP27" s="337"/>
      <c r="AQ27" s="337"/>
      <c r="AR27" s="337"/>
      <c r="AS27" s="337"/>
      <c r="AT27" s="337"/>
      <c r="AU27" s="337"/>
      <c r="AV27" s="69"/>
      <c r="AW27" s="337">
        <v>612576408</v>
      </c>
      <c r="AX27" s="337"/>
      <c r="AY27" s="337"/>
      <c r="AZ27" s="337"/>
      <c r="BA27" s="337"/>
      <c r="BB27" s="337"/>
      <c r="BC27" s="337"/>
      <c r="BE27" s="337">
        <f>1898585270+357778501</f>
        <v>2256363771</v>
      </c>
      <c r="BF27" s="337"/>
      <c r="BG27" s="337"/>
      <c r="BH27" s="337"/>
      <c r="BI27" s="337"/>
      <c r="BJ27" s="337"/>
      <c r="BK27" s="337"/>
    </row>
    <row r="28" spans="1:63" s="16" customFormat="1" ht="5.25" customHeight="1">
      <c r="A28" s="29"/>
      <c r="B28" s="3"/>
      <c r="C28" s="63"/>
      <c r="D28" s="3"/>
      <c r="E28" s="63"/>
      <c r="F28" s="3"/>
      <c r="G28" s="62"/>
      <c r="H28" s="3"/>
      <c r="I28" s="3"/>
      <c r="J28" s="3"/>
      <c r="K28" s="3"/>
      <c r="L28" s="3"/>
      <c r="M28" s="3"/>
      <c r="N28" s="3"/>
      <c r="O28" s="3"/>
      <c r="P28" s="3"/>
      <c r="Q28" s="3"/>
      <c r="R28" s="318"/>
      <c r="S28" s="318"/>
      <c r="T28" s="318"/>
      <c r="U28" s="3"/>
      <c r="V28" s="337"/>
      <c r="W28" s="337"/>
      <c r="X28" s="337"/>
      <c r="Y28" s="337"/>
      <c r="Z28" s="337"/>
      <c r="AA28" s="337"/>
      <c r="AB28" s="337"/>
      <c r="AC28" s="66"/>
      <c r="AD28" s="66"/>
      <c r="AE28" s="66"/>
      <c r="AF28" s="66"/>
      <c r="AG28" s="66"/>
      <c r="AH28" s="66"/>
      <c r="AI28" s="66"/>
      <c r="AJ28" s="66"/>
      <c r="AK28" s="348"/>
      <c r="AL28" s="348"/>
      <c r="AM28" s="348"/>
      <c r="AN28" s="66"/>
      <c r="AO28" s="337"/>
      <c r="AP28" s="337"/>
      <c r="AQ28" s="337"/>
      <c r="AR28" s="337"/>
      <c r="AS28" s="337"/>
      <c r="AT28" s="337"/>
      <c r="AU28" s="337"/>
      <c r="AV28" s="69"/>
      <c r="AW28" s="337"/>
      <c r="AX28" s="337"/>
      <c r="AY28" s="337"/>
      <c r="AZ28" s="337"/>
      <c r="BA28" s="337"/>
      <c r="BB28" s="337"/>
      <c r="BC28" s="337"/>
      <c r="BE28" s="337"/>
      <c r="BF28" s="337"/>
      <c r="BG28" s="337"/>
      <c r="BH28" s="337"/>
      <c r="BI28" s="337"/>
      <c r="BJ28" s="337"/>
      <c r="BK28" s="337"/>
    </row>
    <row r="29" spans="1:63" s="16" customFormat="1" ht="12.75" customHeight="1">
      <c r="A29" s="25" t="s">
        <v>133</v>
      </c>
      <c r="B29" s="35" t="s">
        <v>134</v>
      </c>
      <c r="C29" s="3"/>
      <c r="D29" s="63"/>
      <c r="E29" s="63"/>
      <c r="F29" s="3"/>
      <c r="G29" s="62"/>
      <c r="H29" s="3"/>
      <c r="I29" s="3"/>
      <c r="J29" s="3"/>
      <c r="K29" s="3"/>
      <c r="L29" s="3"/>
      <c r="M29" s="3"/>
      <c r="N29" s="3"/>
      <c r="O29" s="3"/>
      <c r="P29" s="3"/>
      <c r="Q29" s="3"/>
      <c r="R29" s="73"/>
      <c r="S29" s="73"/>
      <c r="T29" s="73"/>
      <c r="U29" s="3"/>
      <c r="V29" s="338">
        <f>V20+(V23-V24)-(V26+V27)</f>
        <v>-5421561454</v>
      </c>
      <c r="W29" s="338"/>
      <c r="X29" s="338"/>
      <c r="Y29" s="338"/>
      <c r="Z29" s="338"/>
      <c r="AA29" s="338"/>
      <c r="AB29" s="338"/>
      <c r="AC29" s="65"/>
      <c r="AD29" s="65"/>
      <c r="AE29" s="65"/>
      <c r="AF29" s="65"/>
      <c r="AG29" s="65"/>
      <c r="AH29" s="65"/>
      <c r="AI29" s="65"/>
      <c r="AJ29" s="65"/>
      <c r="AK29" s="74"/>
      <c r="AL29" s="74"/>
      <c r="AM29" s="74"/>
      <c r="AN29" s="66"/>
      <c r="AO29" s="338">
        <f>AO20+(AO23-AO24)-(AO26+AO27)</f>
        <v>-1925360383</v>
      </c>
      <c r="AP29" s="338"/>
      <c r="AQ29" s="338"/>
      <c r="AR29" s="338"/>
      <c r="AS29" s="338"/>
      <c r="AT29" s="338"/>
      <c r="AU29" s="338"/>
      <c r="AV29" s="67"/>
      <c r="AW29" s="338">
        <f>AW20+(AW23-AW24)-(AW26+AW27)</f>
        <v>-1667590788</v>
      </c>
      <c r="AX29" s="338"/>
      <c r="AY29" s="338"/>
      <c r="AZ29" s="338"/>
      <c r="BA29" s="338"/>
      <c r="BB29" s="338"/>
      <c r="BC29" s="338"/>
      <c r="BE29" s="338">
        <f>BE20+(BE23-BE24)-(BE26+BE27)</f>
        <v>-2378578050</v>
      </c>
      <c r="BF29" s="338"/>
      <c r="BG29" s="338"/>
      <c r="BH29" s="338"/>
      <c r="BI29" s="338"/>
      <c r="BJ29" s="338"/>
      <c r="BK29" s="338"/>
    </row>
    <row r="30" spans="1:63" s="16" customFormat="1" ht="4.5" customHeight="1">
      <c r="A30" s="29"/>
      <c r="B30" s="3"/>
      <c r="C30" s="63"/>
      <c r="D30" s="3"/>
      <c r="E30" s="63"/>
      <c r="F30" s="3"/>
      <c r="G30" s="62"/>
      <c r="H30" s="3"/>
      <c r="I30" s="3"/>
      <c r="J30" s="3"/>
      <c r="K30" s="3"/>
      <c r="L30" s="3"/>
      <c r="M30" s="3"/>
      <c r="N30" s="3"/>
      <c r="O30" s="3"/>
      <c r="P30" s="3"/>
      <c r="Q30" s="3"/>
      <c r="R30" s="318"/>
      <c r="S30" s="318"/>
      <c r="T30" s="318"/>
      <c r="U30" s="3"/>
      <c r="V30" s="337"/>
      <c r="W30" s="337"/>
      <c r="X30" s="337"/>
      <c r="Y30" s="337"/>
      <c r="Z30" s="337"/>
      <c r="AA30" s="337"/>
      <c r="AB30" s="337"/>
      <c r="AC30" s="66"/>
      <c r="AD30" s="66"/>
      <c r="AE30" s="66"/>
      <c r="AF30" s="66"/>
      <c r="AG30" s="66"/>
      <c r="AH30" s="66"/>
      <c r="AI30" s="66"/>
      <c r="AJ30" s="66"/>
      <c r="AK30" s="348"/>
      <c r="AL30" s="348"/>
      <c r="AM30" s="348"/>
      <c r="AN30" s="66"/>
      <c r="AO30" s="337"/>
      <c r="AP30" s="337"/>
      <c r="AQ30" s="337"/>
      <c r="AR30" s="337"/>
      <c r="AS30" s="337"/>
      <c r="AT30" s="337"/>
      <c r="AU30" s="337"/>
      <c r="AV30" s="69"/>
      <c r="AW30" s="337"/>
      <c r="AX30" s="337"/>
      <c r="AY30" s="337"/>
      <c r="AZ30" s="337"/>
      <c r="BA30" s="337"/>
      <c r="BB30" s="337"/>
      <c r="BC30" s="337"/>
      <c r="BE30" s="337"/>
      <c r="BF30" s="337"/>
      <c r="BG30" s="337"/>
      <c r="BH30" s="337"/>
      <c r="BI30" s="337"/>
      <c r="BJ30" s="337"/>
      <c r="BK30" s="337"/>
    </row>
    <row r="31" spans="1:63" s="16" customFormat="1" ht="15" customHeight="1">
      <c r="A31" s="29" t="s">
        <v>135</v>
      </c>
      <c r="B31" s="40" t="s">
        <v>136</v>
      </c>
      <c r="C31" s="63"/>
      <c r="D31" s="3"/>
      <c r="E31" s="63"/>
      <c r="F31" s="3"/>
      <c r="G31" s="62"/>
      <c r="H31" s="3"/>
      <c r="I31" s="3"/>
      <c r="J31" s="3"/>
      <c r="K31" s="3"/>
      <c r="L31" s="3"/>
      <c r="M31" s="3"/>
      <c r="N31" s="3"/>
      <c r="O31" s="3"/>
      <c r="P31" s="3"/>
      <c r="Q31" s="3"/>
      <c r="R31" s="318"/>
      <c r="S31" s="318"/>
      <c r="T31" s="318"/>
      <c r="U31" s="3"/>
      <c r="V31" s="337">
        <v>498092883</v>
      </c>
      <c r="W31" s="337"/>
      <c r="X31" s="337"/>
      <c r="Y31" s="337"/>
      <c r="Z31" s="337"/>
      <c r="AA31" s="337"/>
      <c r="AB31" s="337"/>
      <c r="AC31" s="66"/>
      <c r="AD31" s="66"/>
      <c r="AE31" s="66"/>
      <c r="AF31" s="66"/>
      <c r="AG31" s="66"/>
      <c r="AH31" s="66"/>
      <c r="AI31" s="66"/>
      <c r="AJ31" s="66"/>
      <c r="AK31" s="348"/>
      <c r="AL31" s="348"/>
      <c r="AM31" s="348"/>
      <c r="AN31" s="66"/>
      <c r="AO31" s="337">
        <v>433</v>
      </c>
      <c r="AP31" s="337"/>
      <c r="AQ31" s="337"/>
      <c r="AR31" s="337"/>
      <c r="AS31" s="337"/>
      <c r="AT31" s="337"/>
      <c r="AU31" s="337"/>
      <c r="AV31" s="69"/>
      <c r="AW31" s="337">
        <v>1974</v>
      </c>
      <c r="AX31" s="337"/>
      <c r="AY31" s="337"/>
      <c r="AZ31" s="337"/>
      <c r="BA31" s="337"/>
      <c r="BB31" s="337"/>
      <c r="BC31" s="337"/>
      <c r="BE31" s="337"/>
      <c r="BF31" s="337"/>
      <c r="BG31" s="337"/>
      <c r="BH31" s="337"/>
      <c r="BI31" s="337"/>
      <c r="BJ31" s="337"/>
      <c r="BK31" s="337"/>
    </row>
    <row r="32" spans="1:63" s="16" customFormat="1" ht="15" customHeight="1">
      <c r="A32" s="29" t="s">
        <v>137</v>
      </c>
      <c r="B32" s="40" t="s">
        <v>138</v>
      </c>
      <c r="C32" s="63"/>
      <c r="D32" s="3"/>
      <c r="E32" s="63"/>
      <c r="F32" s="3"/>
      <c r="G32" s="62"/>
      <c r="H32" s="3"/>
      <c r="I32" s="3"/>
      <c r="J32" s="3"/>
      <c r="K32" s="3"/>
      <c r="L32" s="3"/>
      <c r="M32" s="3"/>
      <c r="N32" s="3"/>
      <c r="O32" s="3"/>
      <c r="P32" s="3"/>
      <c r="Q32" s="3"/>
      <c r="R32" s="318"/>
      <c r="S32" s="318"/>
      <c r="T32" s="318"/>
      <c r="U32" s="3"/>
      <c r="V32" s="337">
        <f>271553755+460722106</f>
        <v>732275861</v>
      </c>
      <c r="W32" s="337"/>
      <c r="X32" s="337"/>
      <c r="Y32" s="337"/>
      <c r="Z32" s="337"/>
      <c r="AA32" s="337"/>
      <c r="AB32" s="337"/>
      <c r="AC32" s="66"/>
      <c r="AD32" s="66"/>
      <c r="AE32" s="66"/>
      <c r="AF32" s="66"/>
      <c r="AG32" s="66"/>
      <c r="AH32" s="66"/>
      <c r="AI32" s="66"/>
      <c r="AJ32" s="66"/>
      <c r="AK32" s="348"/>
      <c r="AL32" s="348"/>
      <c r="AM32" s="348"/>
      <c r="AN32" s="66"/>
      <c r="AO32" s="337">
        <v>157545377</v>
      </c>
      <c r="AP32" s="337"/>
      <c r="AQ32" s="337"/>
      <c r="AR32" s="337"/>
      <c r="AS32" s="337"/>
      <c r="AT32" s="337"/>
      <c r="AU32" s="337"/>
      <c r="AV32" s="69"/>
      <c r="AW32" s="337">
        <v>498</v>
      </c>
      <c r="AX32" s="337"/>
      <c r="AY32" s="337"/>
      <c r="AZ32" s="337"/>
      <c r="BA32" s="337"/>
      <c r="BB32" s="337"/>
      <c r="BC32" s="337"/>
      <c r="BE32" s="337">
        <v>12000</v>
      </c>
      <c r="BF32" s="337"/>
      <c r="BG32" s="337"/>
      <c r="BH32" s="337"/>
      <c r="BI32" s="337"/>
      <c r="BJ32" s="337"/>
      <c r="BK32" s="337"/>
    </row>
    <row r="33" spans="1:63" s="16" customFormat="1" ht="3.75" customHeight="1">
      <c r="A33" s="29"/>
      <c r="B33" s="40"/>
      <c r="C33" s="63"/>
      <c r="D33" s="3"/>
      <c r="E33" s="63"/>
      <c r="F33" s="3"/>
      <c r="G33" s="62"/>
      <c r="H33" s="3"/>
      <c r="I33" s="3"/>
      <c r="J33" s="3"/>
      <c r="K33" s="3"/>
      <c r="L33" s="3"/>
      <c r="M33" s="3"/>
      <c r="N33" s="3"/>
      <c r="O33" s="3"/>
      <c r="P33" s="3"/>
      <c r="Q33" s="3"/>
      <c r="R33" s="68"/>
      <c r="S33" s="68"/>
      <c r="T33" s="68"/>
      <c r="U33" s="3"/>
      <c r="V33" s="337"/>
      <c r="W33" s="337"/>
      <c r="X33" s="337"/>
      <c r="Y33" s="337"/>
      <c r="Z33" s="337"/>
      <c r="AA33" s="337"/>
      <c r="AB33" s="337"/>
      <c r="AC33" s="66"/>
      <c r="AD33" s="66"/>
      <c r="AE33" s="66"/>
      <c r="AF33" s="66"/>
      <c r="AG33" s="66"/>
      <c r="AH33" s="66"/>
      <c r="AI33" s="66"/>
      <c r="AJ33" s="66"/>
      <c r="AK33" s="303"/>
      <c r="AL33" s="303"/>
      <c r="AM33" s="303"/>
      <c r="AN33" s="66"/>
      <c r="AO33" s="337"/>
      <c r="AP33" s="337"/>
      <c r="AQ33" s="337"/>
      <c r="AR33" s="337"/>
      <c r="AS33" s="337"/>
      <c r="AT33" s="337"/>
      <c r="AU33" s="337"/>
      <c r="AV33" s="69"/>
      <c r="AW33" s="337"/>
      <c r="AX33" s="337"/>
      <c r="AY33" s="337"/>
      <c r="AZ33" s="337"/>
      <c r="BA33" s="337"/>
      <c r="BB33" s="337"/>
      <c r="BC33" s="337"/>
      <c r="BE33" s="337"/>
      <c r="BF33" s="337"/>
      <c r="BG33" s="337"/>
      <c r="BH33" s="337"/>
      <c r="BI33" s="337"/>
      <c r="BJ33" s="337"/>
      <c r="BK33" s="337"/>
    </row>
    <row r="34" spans="1:63" s="16" customFormat="1" ht="13.5" customHeight="1">
      <c r="A34" s="25" t="s">
        <v>139</v>
      </c>
      <c r="B34" s="35" t="s">
        <v>140</v>
      </c>
      <c r="C34" s="63"/>
      <c r="D34" s="3"/>
      <c r="E34" s="63"/>
      <c r="F34" s="3"/>
      <c r="G34" s="62"/>
      <c r="H34" s="3"/>
      <c r="I34" s="3"/>
      <c r="J34" s="3"/>
      <c r="K34" s="3"/>
      <c r="L34" s="3"/>
      <c r="M34" s="3"/>
      <c r="N34" s="3"/>
      <c r="O34" s="3"/>
      <c r="P34" s="3"/>
      <c r="Q34" s="3"/>
      <c r="R34" s="318"/>
      <c r="S34" s="318"/>
      <c r="T34" s="318"/>
      <c r="U34" s="3"/>
      <c r="V34" s="338">
        <f>V31-V32</f>
        <v>-234182978</v>
      </c>
      <c r="W34" s="338"/>
      <c r="X34" s="338"/>
      <c r="Y34" s="338"/>
      <c r="Z34" s="338"/>
      <c r="AA34" s="338"/>
      <c r="AB34" s="338"/>
      <c r="AC34" s="65"/>
      <c r="AD34" s="65"/>
      <c r="AE34" s="65"/>
      <c r="AF34" s="65"/>
      <c r="AG34" s="65"/>
      <c r="AH34" s="65"/>
      <c r="AI34" s="65"/>
      <c r="AJ34" s="65"/>
      <c r="AK34" s="348"/>
      <c r="AL34" s="348"/>
      <c r="AM34" s="348"/>
      <c r="AN34" s="66"/>
      <c r="AO34" s="338">
        <f>AO31-AO32</f>
        <v>-157544944</v>
      </c>
      <c r="AP34" s="338"/>
      <c r="AQ34" s="338"/>
      <c r="AR34" s="338"/>
      <c r="AS34" s="338"/>
      <c r="AT34" s="338"/>
      <c r="AU34" s="338"/>
      <c r="AV34" s="67"/>
      <c r="AW34" s="338">
        <f>AW31-AW32</f>
        <v>1476</v>
      </c>
      <c r="AX34" s="338"/>
      <c r="AY34" s="338"/>
      <c r="AZ34" s="338"/>
      <c r="BA34" s="338"/>
      <c r="BB34" s="338"/>
      <c r="BC34" s="338"/>
      <c r="BE34" s="338">
        <f>BE31-BE32</f>
        <v>-12000</v>
      </c>
      <c r="BF34" s="338"/>
      <c r="BG34" s="338"/>
      <c r="BH34" s="338"/>
      <c r="BI34" s="338"/>
      <c r="BJ34" s="338"/>
      <c r="BK34" s="338"/>
    </row>
    <row r="35" spans="1:63" s="16" customFormat="1" ht="3.75" customHeight="1">
      <c r="A35" s="25"/>
      <c r="B35" s="35"/>
      <c r="C35" s="63"/>
      <c r="D35" s="3"/>
      <c r="E35" s="63"/>
      <c r="F35" s="3"/>
      <c r="G35" s="62"/>
      <c r="H35" s="3"/>
      <c r="I35" s="3"/>
      <c r="J35" s="3"/>
      <c r="K35" s="3"/>
      <c r="L35" s="3"/>
      <c r="M35" s="3"/>
      <c r="N35" s="3"/>
      <c r="O35" s="3"/>
      <c r="P35" s="3"/>
      <c r="Q35" s="3"/>
      <c r="R35" s="68"/>
      <c r="S35" s="68"/>
      <c r="T35" s="68"/>
      <c r="U35" s="3"/>
      <c r="V35" s="338"/>
      <c r="W35" s="338"/>
      <c r="X35" s="338"/>
      <c r="Y35" s="338"/>
      <c r="Z35" s="338"/>
      <c r="AA35" s="338"/>
      <c r="AB35" s="338"/>
      <c r="AC35" s="65"/>
      <c r="AD35" s="65"/>
      <c r="AE35" s="65"/>
      <c r="AF35" s="65"/>
      <c r="AG35" s="65"/>
      <c r="AH35" s="65"/>
      <c r="AI35" s="65"/>
      <c r="AJ35" s="65"/>
      <c r="AK35" s="303"/>
      <c r="AL35" s="303"/>
      <c r="AM35" s="303"/>
      <c r="AN35" s="66"/>
      <c r="AO35" s="338"/>
      <c r="AP35" s="338"/>
      <c r="AQ35" s="338"/>
      <c r="AR35" s="338"/>
      <c r="AS35" s="338"/>
      <c r="AT35" s="338"/>
      <c r="AU35" s="338"/>
      <c r="AV35" s="67"/>
      <c r="AW35" s="338"/>
      <c r="AX35" s="338"/>
      <c r="AY35" s="338"/>
      <c r="AZ35" s="338"/>
      <c r="BA35" s="338"/>
      <c r="BB35" s="338"/>
      <c r="BC35" s="338"/>
      <c r="BE35" s="338"/>
      <c r="BF35" s="338"/>
      <c r="BG35" s="338"/>
      <c r="BH35" s="338"/>
      <c r="BI35" s="338"/>
      <c r="BJ35" s="338"/>
      <c r="BK35" s="338"/>
    </row>
    <row r="36" spans="1:63" s="16" customFormat="1" ht="15" customHeight="1">
      <c r="A36" s="25" t="s">
        <v>141</v>
      </c>
      <c r="B36" s="35" t="s">
        <v>142</v>
      </c>
      <c r="C36" s="63"/>
      <c r="D36" s="3"/>
      <c r="E36" s="63"/>
      <c r="F36" s="3"/>
      <c r="G36" s="62"/>
      <c r="H36" s="3"/>
      <c r="I36" s="3"/>
      <c r="J36" s="3"/>
      <c r="K36" s="3"/>
      <c r="L36" s="3"/>
      <c r="M36" s="3"/>
      <c r="N36" s="3"/>
      <c r="O36" s="3"/>
      <c r="P36" s="3"/>
      <c r="Q36" s="3"/>
      <c r="R36" s="318"/>
      <c r="S36" s="318"/>
      <c r="T36" s="318"/>
      <c r="U36" s="3"/>
      <c r="V36" s="338">
        <f>V29+V34</f>
        <v>-5655744432</v>
      </c>
      <c r="W36" s="338"/>
      <c r="X36" s="338"/>
      <c r="Y36" s="338"/>
      <c r="Z36" s="338"/>
      <c r="AA36" s="338"/>
      <c r="AB36" s="338"/>
      <c r="AC36" s="65"/>
      <c r="AD36" s="65"/>
      <c r="AE36" s="65"/>
      <c r="AF36" s="65"/>
      <c r="AG36" s="65"/>
      <c r="AH36" s="65"/>
      <c r="AI36" s="65"/>
      <c r="AJ36" s="65"/>
      <c r="AK36" s="348"/>
      <c r="AL36" s="348"/>
      <c r="AM36" s="348"/>
      <c r="AN36" s="66"/>
      <c r="AO36" s="338">
        <f>AO29+AO34</f>
        <v>-2082905327</v>
      </c>
      <c r="AP36" s="338"/>
      <c r="AQ36" s="338"/>
      <c r="AR36" s="338"/>
      <c r="AS36" s="338"/>
      <c r="AT36" s="338"/>
      <c r="AU36" s="338"/>
      <c r="AV36" s="67"/>
      <c r="AW36" s="338">
        <f>AW29+AW34</f>
        <v>-1667589312</v>
      </c>
      <c r="AX36" s="338"/>
      <c r="AY36" s="338"/>
      <c r="AZ36" s="338"/>
      <c r="BA36" s="338"/>
      <c r="BB36" s="338"/>
      <c r="BC36" s="338"/>
      <c r="BE36" s="338">
        <f>BE29+BE34</f>
        <v>-2378590050</v>
      </c>
      <c r="BF36" s="338"/>
      <c r="BG36" s="338"/>
      <c r="BH36" s="338"/>
      <c r="BI36" s="338"/>
      <c r="BJ36" s="338"/>
      <c r="BK36" s="338"/>
    </row>
    <row r="37" spans="1:63" s="16" customFormat="1" ht="2.25" customHeight="1">
      <c r="A37" s="29"/>
      <c r="B37" s="40"/>
      <c r="C37" s="63"/>
      <c r="D37" s="3"/>
      <c r="E37" s="63"/>
      <c r="F37" s="3"/>
      <c r="G37" s="62"/>
      <c r="H37" s="3"/>
      <c r="I37" s="3"/>
      <c r="J37" s="3"/>
      <c r="K37" s="3"/>
      <c r="L37" s="3"/>
      <c r="M37" s="3"/>
      <c r="N37" s="3"/>
      <c r="O37" s="3"/>
      <c r="P37" s="3"/>
      <c r="Q37" s="3"/>
      <c r="R37" s="318"/>
      <c r="S37" s="318"/>
      <c r="T37" s="318"/>
      <c r="U37" s="3"/>
      <c r="V37" s="337"/>
      <c r="W37" s="337"/>
      <c r="X37" s="337"/>
      <c r="Y37" s="337"/>
      <c r="Z37" s="337"/>
      <c r="AA37" s="337"/>
      <c r="AB37" s="337"/>
      <c r="AC37" s="66"/>
      <c r="AD37" s="66"/>
      <c r="AE37" s="66"/>
      <c r="AF37" s="66"/>
      <c r="AG37" s="66"/>
      <c r="AH37" s="66"/>
      <c r="AI37" s="66"/>
      <c r="AJ37" s="66"/>
      <c r="AK37" s="348"/>
      <c r="AL37" s="348"/>
      <c r="AM37" s="348"/>
      <c r="AN37" s="66"/>
      <c r="AO37" s="337"/>
      <c r="AP37" s="337"/>
      <c r="AQ37" s="337"/>
      <c r="AR37" s="337"/>
      <c r="AS37" s="337"/>
      <c r="AT37" s="337"/>
      <c r="AU37" s="337"/>
      <c r="AV37" s="69"/>
      <c r="AW37" s="337"/>
      <c r="AX37" s="337"/>
      <c r="AY37" s="337"/>
      <c r="AZ37" s="337"/>
      <c r="BA37" s="337"/>
      <c r="BB37" s="337"/>
      <c r="BC37" s="337"/>
      <c r="BE37" s="337"/>
      <c r="BF37" s="337"/>
      <c r="BG37" s="337"/>
      <c r="BH37" s="337"/>
      <c r="BI37" s="337"/>
      <c r="BJ37" s="337"/>
      <c r="BK37" s="337"/>
    </row>
    <row r="38" spans="1:63" s="16" customFormat="1" ht="13.5" customHeight="1">
      <c r="A38" s="29" t="s">
        <v>143</v>
      </c>
      <c r="B38" s="40" t="s">
        <v>144</v>
      </c>
      <c r="C38" s="63"/>
      <c r="D38" s="3"/>
      <c r="E38" s="63"/>
      <c r="F38" s="3"/>
      <c r="G38" s="62"/>
      <c r="H38" s="3"/>
      <c r="I38" s="3"/>
      <c r="J38" s="3"/>
      <c r="K38" s="3"/>
      <c r="L38" s="3"/>
      <c r="M38" s="3"/>
      <c r="N38" s="3"/>
      <c r="O38" s="3"/>
      <c r="P38" s="3"/>
      <c r="Q38" s="3"/>
      <c r="R38" s="318"/>
      <c r="S38" s="318"/>
      <c r="T38" s="318"/>
      <c r="U38" s="3"/>
      <c r="V38" s="309">
        <v>0</v>
      </c>
      <c r="W38" s="309"/>
      <c r="X38" s="309"/>
      <c r="Y38" s="309"/>
      <c r="Z38" s="309"/>
      <c r="AA38" s="309"/>
      <c r="AB38" s="309"/>
      <c r="AC38" s="28"/>
      <c r="AD38" s="28"/>
      <c r="AE38" s="28"/>
      <c r="AF38" s="28"/>
      <c r="AG38" s="28"/>
      <c r="AH38" s="28"/>
      <c r="AI38" s="28"/>
      <c r="AJ38" s="28"/>
      <c r="AK38" s="348">
        <f>R38</f>
        <v>0</v>
      </c>
      <c r="AL38" s="348"/>
      <c r="AM38" s="348"/>
      <c r="AN38" s="66"/>
      <c r="AO38" s="309">
        <v>88180222</v>
      </c>
      <c r="AP38" s="309"/>
      <c r="AQ38" s="309"/>
      <c r="AR38" s="309"/>
      <c r="AS38" s="309"/>
      <c r="AT38" s="309"/>
      <c r="AU38" s="309"/>
      <c r="AV38" s="79"/>
      <c r="AW38" s="309">
        <v>0</v>
      </c>
      <c r="AX38" s="309"/>
      <c r="AY38" s="309"/>
      <c r="AZ38" s="309"/>
      <c r="BA38" s="309"/>
      <c r="BB38" s="309"/>
      <c r="BC38" s="309"/>
      <c r="BE38" s="309">
        <v>0</v>
      </c>
      <c r="BF38" s="309"/>
      <c r="BG38" s="309"/>
      <c r="BH38" s="309"/>
      <c r="BI38" s="309"/>
      <c r="BJ38" s="309"/>
      <c r="BK38" s="309"/>
    </row>
    <row r="39" spans="1:63" s="16" customFormat="1" ht="3.75" customHeight="1">
      <c r="A39" s="29"/>
      <c r="B39" s="40"/>
      <c r="C39" s="63"/>
      <c r="D39" s="3"/>
      <c r="E39" s="63"/>
      <c r="F39" s="3"/>
      <c r="G39" s="62"/>
      <c r="H39" s="3"/>
      <c r="I39" s="3"/>
      <c r="J39" s="3"/>
      <c r="K39" s="3"/>
      <c r="L39" s="3"/>
      <c r="M39" s="3"/>
      <c r="N39" s="3"/>
      <c r="O39" s="3"/>
      <c r="P39" s="3"/>
      <c r="Q39" s="3"/>
      <c r="R39" s="68"/>
      <c r="S39" s="68"/>
      <c r="T39" s="68"/>
      <c r="U39" s="3"/>
      <c r="V39" s="334"/>
      <c r="W39" s="334"/>
      <c r="X39" s="334"/>
      <c r="Y39" s="334"/>
      <c r="Z39" s="334"/>
      <c r="AA39" s="334"/>
      <c r="AB39" s="334"/>
      <c r="AC39" s="66"/>
      <c r="AD39" s="66"/>
      <c r="AE39" s="66"/>
      <c r="AF39" s="66"/>
      <c r="AG39" s="66"/>
      <c r="AH39" s="66"/>
      <c r="AI39" s="66"/>
      <c r="AJ39" s="66"/>
      <c r="AK39" s="303"/>
      <c r="AL39" s="303"/>
      <c r="AM39" s="303"/>
      <c r="AN39" s="66"/>
      <c r="AO39" s="334"/>
      <c r="AP39" s="334"/>
      <c r="AQ39" s="334"/>
      <c r="AR39" s="334"/>
      <c r="AS39" s="334"/>
      <c r="AT39" s="334"/>
      <c r="AU39" s="334"/>
      <c r="AV39" s="69"/>
      <c r="AW39" s="334"/>
      <c r="AX39" s="334"/>
      <c r="AY39" s="334"/>
      <c r="AZ39" s="334"/>
      <c r="BA39" s="334"/>
      <c r="BB39" s="334"/>
      <c r="BC39" s="334"/>
      <c r="BE39" s="334"/>
      <c r="BF39" s="334"/>
      <c r="BG39" s="334"/>
      <c r="BH39" s="334"/>
      <c r="BI39" s="334"/>
      <c r="BJ39" s="334"/>
      <c r="BK39" s="334"/>
    </row>
    <row r="40" spans="1:63" s="16" customFormat="1" ht="13.5" customHeight="1" thickBot="1">
      <c r="A40" s="25" t="s">
        <v>145</v>
      </c>
      <c r="B40" s="35" t="s">
        <v>146</v>
      </c>
      <c r="C40" s="63"/>
      <c r="D40" s="3"/>
      <c r="E40" s="63"/>
      <c r="F40" s="3"/>
      <c r="G40" s="62"/>
      <c r="H40" s="3"/>
      <c r="I40" s="3"/>
      <c r="J40" s="3"/>
      <c r="K40" s="3"/>
      <c r="L40" s="3"/>
      <c r="M40" s="3"/>
      <c r="N40" s="3"/>
      <c r="O40" s="3"/>
      <c r="P40" s="3"/>
      <c r="Q40" s="3"/>
      <c r="R40" s="345"/>
      <c r="S40" s="345"/>
      <c r="T40" s="345"/>
      <c r="U40" s="3"/>
      <c r="V40" s="335">
        <f>V36-V38</f>
        <v>-5655744432</v>
      </c>
      <c r="W40" s="335"/>
      <c r="X40" s="335"/>
      <c r="Y40" s="335"/>
      <c r="Z40" s="335"/>
      <c r="AA40" s="335"/>
      <c r="AB40" s="335"/>
      <c r="AC40" s="65"/>
      <c r="AD40" s="65"/>
      <c r="AE40" s="65"/>
      <c r="AF40" s="65"/>
      <c r="AG40" s="65"/>
      <c r="AH40" s="65"/>
      <c r="AI40" s="65"/>
      <c r="AJ40" s="65"/>
      <c r="AK40" s="347"/>
      <c r="AL40" s="347"/>
      <c r="AM40" s="347"/>
      <c r="AN40" s="66"/>
      <c r="AO40" s="335">
        <f>AO36-AO38</f>
        <v>-2171085549</v>
      </c>
      <c r="AP40" s="335"/>
      <c r="AQ40" s="335"/>
      <c r="AR40" s="335"/>
      <c r="AS40" s="335"/>
      <c r="AT40" s="335"/>
      <c r="AU40" s="335"/>
      <c r="AV40" s="67"/>
      <c r="AW40" s="335">
        <f>AW36-AW38</f>
        <v>-1667589312</v>
      </c>
      <c r="AX40" s="335"/>
      <c r="AY40" s="335"/>
      <c r="AZ40" s="335"/>
      <c r="BA40" s="335"/>
      <c r="BB40" s="335"/>
      <c r="BC40" s="335"/>
      <c r="BE40" s="335">
        <f>BE36-BE38</f>
        <v>-2378590050</v>
      </c>
      <c r="BF40" s="335"/>
      <c r="BG40" s="335"/>
      <c r="BH40" s="335"/>
      <c r="BI40" s="335"/>
      <c r="BJ40" s="335"/>
      <c r="BK40" s="335"/>
    </row>
    <row r="41" spans="1:48" s="16" customFormat="1" ht="5.25" customHeight="1" outlineLevel="1" thickTop="1">
      <c r="A41" s="25"/>
      <c r="B41" s="35"/>
      <c r="C41" s="63"/>
      <c r="D41" s="3"/>
      <c r="E41" s="63"/>
      <c r="F41" s="3"/>
      <c r="G41" s="62"/>
      <c r="H41" s="3"/>
      <c r="I41" s="3"/>
      <c r="J41" s="3"/>
      <c r="K41" s="3"/>
      <c r="L41" s="3"/>
      <c r="M41" s="3"/>
      <c r="N41" s="3"/>
      <c r="O41" s="3"/>
      <c r="P41" s="3"/>
      <c r="Q41" s="3"/>
      <c r="R41" s="70"/>
      <c r="S41" s="70"/>
      <c r="T41" s="70"/>
      <c r="U41" s="3"/>
      <c r="V41" s="344"/>
      <c r="W41" s="344"/>
      <c r="X41" s="344"/>
      <c r="Y41" s="344"/>
      <c r="Z41" s="344"/>
      <c r="AA41" s="344"/>
      <c r="AB41" s="344"/>
      <c r="AC41" s="65"/>
      <c r="AD41" s="65"/>
      <c r="AE41" s="65"/>
      <c r="AF41" s="65"/>
      <c r="AG41" s="65"/>
      <c r="AH41" s="65"/>
      <c r="AI41" s="65"/>
      <c r="AJ41" s="65"/>
      <c r="AK41" s="304"/>
      <c r="AL41" s="304"/>
      <c r="AM41" s="304"/>
      <c r="AN41" s="66"/>
      <c r="AO41" s="344"/>
      <c r="AP41" s="344"/>
      <c r="AQ41" s="344"/>
      <c r="AR41" s="344"/>
      <c r="AS41" s="344"/>
      <c r="AT41" s="344"/>
      <c r="AU41" s="344"/>
      <c r="AV41" s="67"/>
    </row>
    <row r="42" spans="1:63" s="16" customFormat="1" ht="15" customHeight="1" outlineLevel="1">
      <c r="A42" s="25" t="s">
        <v>147</v>
      </c>
      <c r="B42" s="35" t="s">
        <v>148</v>
      </c>
      <c r="C42" s="63"/>
      <c r="D42" s="3"/>
      <c r="E42" s="63"/>
      <c r="F42" s="3"/>
      <c r="G42" s="62"/>
      <c r="H42" s="3"/>
      <c r="I42" s="3"/>
      <c r="J42" s="3"/>
      <c r="K42" s="3"/>
      <c r="L42" s="3"/>
      <c r="M42" s="3"/>
      <c r="N42" s="3"/>
      <c r="O42" s="3"/>
      <c r="P42" s="3"/>
      <c r="Q42" s="3"/>
      <c r="R42" s="345">
        <v>25</v>
      </c>
      <c r="S42" s="345"/>
      <c r="T42" s="345"/>
      <c r="U42" s="3"/>
      <c r="V42" s="346">
        <v>-1414</v>
      </c>
      <c r="W42" s="346"/>
      <c r="X42" s="346"/>
      <c r="Y42" s="346"/>
      <c r="Z42" s="346"/>
      <c r="AA42" s="346"/>
      <c r="AB42" s="346"/>
      <c r="AC42" s="346"/>
      <c r="AD42" s="346"/>
      <c r="AE42" s="346"/>
      <c r="AF42" s="346"/>
      <c r="AG42" s="346"/>
      <c r="AH42" s="346"/>
      <c r="AI42" s="346"/>
      <c r="AJ42" s="27"/>
      <c r="AK42" s="347">
        <f>R42</f>
        <v>25</v>
      </c>
      <c r="AL42" s="347"/>
      <c r="AM42" s="347"/>
      <c r="AN42" s="66"/>
      <c r="AO42" s="346">
        <v>-543</v>
      </c>
      <c r="AP42" s="346"/>
      <c r="AQ42" s="346"/>
      <c r="AR42" s="346"/>
      <c r="AS42" s="346"/>
      <c r="AT42" s="346"/>
      <c r="AU42" s="346"/>
      <c r="AV42" s="80"/>
      <c r="AW42" s="346">
        <v>-417</v>
      </c>
      <c r="AX42" s="346"/>
      <c r="AY42" s="346"/>
      <c r="AZ42" s="346"/>
      <c r="BA42" s="346"/>
      <c r="BB42" s="346"/>
      <c r="BC42" s="346"/>
      <c r="BE42" s="346">
        <v>-595</v>
      </c>
      <c r="BF42" s="346"/>
      <c r="BG42" s="346"/>
      <c r="BH42" s="346"/>
      <c r="BI42" s="346"/>
      <c r="BJ42" s="346"/>
      <c r="BK42" s="346"/>
    </row>
    <row r="43" spans="1:48" s="16" customFormat="1" ht="5.25" customHeight="1">
      <c r="A43" s="22"/>
      <c r="B43" s="40"/>
      <c r="C43" s="63"/>
      <c r="D43" s="3"/>
      <c r="E43" s="63"/>
      <c r="F43" s="3"/>
      <c r="G43" s="62"/>
      <c r="H43" s="3"/>
      <c r="I43" s="3"/>
      <c r="J43" s="3"/>
      <c r="K43" s="3"/>
      <c r="L43" s="3"/>
      <c r="M43" s="3"/>
      <c r="N43" s="3"/>
      <c r="O43" s="3"/>
      <c r="P43" s="3"/>
      <c r="Q43" s="3"/>
      <c r="R43" s="354"/>
      <c r="S43" s="354"/>
      <c r="T43" s="354"/>
      <c r="U43" s="3"/>
      <c r="V43" s="355"/>
      <c r="W43" s="355"/>
      <c r="X43" s="355"/>
      <c r="Y43" s="355"/>
      <c r="Z43" s="355"/>
      <c r="AA43" s="355"/>
      <c r="AB43" s="355"/>
      <c r="AC43" s="62"/>
      <c r="AD43" s="62"/>
      <c r="AE43" s="62"/>
      <c r="AF43" s="62"/>
      <c r="AG43" s="62"/>
      <c r="AH43" s="62"/>
      <c r="AI43" s="62"/>
      <c r="AJ43" s="62"/>
      <c r="AK43" s="62"/>
      <c r="AL43" s="62"/>
      <c r="AM43" s="62"/>
      <c r="AN43" s="3"/>
      <c r="AO43" s="355"/>
      <c r="AP43" s="355"/>
      <c r="AQ43" s="355"/>
      <c r="AR43" s="355"/>
      <c r="AS43" s="355"/>
      <c r="AT43" s="355"/>
      <c r="AU43" s="355"/>
      <c r="AV43" s="62"/>
    </row>
    <row r="44" spans="1:63" s="16" customFormat="1" ht="15" customHeight="1" outlineLevel="1">
      <c r="A44" s="22"/>
      <c r="B44" s="45"/>
      <c r="C44" s="46"/>
      <c r="D44" s="47"/>
      <c r="E44" s="47"/>
      <c r="F44" s="47"/>
      <c r="G44" s="47"/>
      <c r="H44" s="47"/>
      <c r="I44" s="47"/>
      <c r="J44" s="47"/>
      <c r="K44" s="47"/>
      <c r="L44" s="47"/>
      <c r="M44" s="47"/>
      <c r="N44" s="47"/>
      <c r="O44" s="47"/>
      <c r="P44" s="47"/>
      <c r="Q44" s="47"/>
      <c r="R44" s="47"/>
      <c r="S44" s="47"/>
      <c r="T44" s="47"/>
      <c r="U44" s="47"/>
      <c r="V44" s="48"/>
      <c r="W44" s="48"/>
      <c r="X44" s="48"/>
      <c r="Y44" s="48"/>
      <c r="Z44" s="48"/>
      <c r="AA44" s="49"/>
      <c r="AB44" s="47"/>
      <c r="AC44" s="47"/>
      <c r="AD44" s="47"/>
      <c r="AE44" s="47"/>
      <c r="AF44" s="47"/>
      <c r="AG44" s="47"/>
      <c r="AH44" s="47"/>
      <c r="AI44" s="47"/>
      <c r="AJ44" s="47"/>
      <c r="AK44" s="47"/>
      <c r="AL44" s="47"/>
      <c r="AM44" s="47"/>
      <c r="AN44" s="3"/>
      <c r="AO44" s="50"/>
      <c r="AP44" s="47"/>
      <c r="AQ44" s="47"/>
      <c r="AR44" s="47"/>
      <c r="AS44" s="47"/>
      <c r="AT44" s="47"/>
      <c r="AU44" s="47"/>
      <c r="AV44" s="47"/>
      <c r="AW44" s="343" t="s">
        <v>831</v>
      </c>
      <c r="AX44" s="343"/>
      <c r="AY44" s="343"/>
      <c r="AZ44" s="343"/>
      <c r="BA44" s="343"/>
      <c r="BB44" s="343"/>
      <c r="BC44" s="343"/>
      <c r="BD44" s="343"/>
      <c r="BE44" s="343"/>
      <c r="BF44" s="343"/>
      <c r="BG44" s="343"/>
      <c r="BH44" s="343"/>
      <c r="BI44" s="343"/>
      <c r="BJ44" s="343"/>
      <c r="BK44" s="343"/>
    </row>
    <row r="45" spans="1:63" s="16" customFormat="1" ht="15" customHeight="1" outlineLevel="1">
      <c r="A45" s="332" t="s">
        <v>798</v>
      </c>
      <c r="B45" s="332"/>
      <c r="C45" s="332"/>
      <c r="D45" s="332"/>
      <c r="E45" s="332"/>
      <c r="F45" s="332"/>
      <c r="G45" s="332"/>
      <c r="H45" s="332"/>
      <c r="I45" s="332"/>
      <c r="J45" s="332"/>
      <c r="K45" s="332"/>
      <c r="L45" s="332"/>
      <c r="M45" s="332"/>
      <c r="N45" s="332"/>
      <c r="O45" s="332"/>
      <c r="P45" s="353" t="s">
        <v>800</v>
      </c>
      <c r="Q45" s="353"/>
      <c r="R45" s="353"/>
      <c r="S45" s="353"/>
      <c r="T45" s="353"/>
      <c r="U45" s="353"/>
      <c r="V45" s="353"/>
      <c r="W45" s="353"/>
      <c r="X45" s="353"/>
      <c r="Y45" s="353"/>
      <c r="Z45" s="353"/>
      <c r="AA45" s="353"/>
      <c r="AB45" s="353"/>
      <c r="AC45" s="353"/>
      <c r="AD45" s="353"/>
      <c r="AE45" s="353"/>
      <c r="AF45" s="353"/>
      <c r="AG45" s="353"/>
      <c r="AH45" s="353"/>
      <c r="AI45" s="353"/>
      <c r="AJ45" s="353"/>
      <c r="AK45" s="353"/>
      <c r="AL45" s="353"/>
      <c r="AM45" s="353"/>
      <c r="AN45" s="353"/>
      <c r="AO45" s="353"/>
      <c r="AP45" s="353"/>
      <c r="AQ45" s="353"/>
      <c r="AR45" s="353"/>
      <c r="AS45" s="353"/>
      <c r="AT45" s="353"/>
      <c r="AU45" s="353"/>
      <c r="AV45" s="353"/>
      <c r="AW45" s="332" t="s">
        <v>828</v>
      </c>
      <c r="AX45" s="332"/>
      <c r="AY45" s="332"/>
      <c r="AZ45" s="332"/>
      <c r="BA45" s="332"/>
      <c r="BB45" s="332" t="s">
        <v>799</v>
      </c>
      <c r="BC45" s="332"/>
      <c r="BD45" s="332"/>
      <c r="BE45" s="332"/>
      <c r="BF45" s="332"/>
      <c r="BG45" s="332"/>
      <c r="BH45" s="332"/>
      <c r="BI45" s="332"/>
      <c r="BJ45" s="332"/>
      <c r="BK45" s="332"/>
    </row>
    <row r="46" spans="1:63" s="16" customFormat="1" ht="12.75" outlineLevel="1">
      <c r="A46" s="22"/>
      <c r="B46" s="45"/>
      <c r="C46" s="46"/>
      <c r="D46" s="47"/>
      <c r="E46" s="47"/>
      <c r="F46" s="47"/>
      <c r="G46" s="47"/>
      <c r="H46" s="47"/>
      <c r="I46" s="47"/>
      <c r="J46" s="47"/>
      <c r="L46" s="47"/>
      <c r="M46" s="47"/>
      <c r="N46" s="47"/>
      <c r="O46" s="47"/>
      <c r="P46" s="47"/>
      <c r="Q46" s="47"/>
      <c r="R46" s="47"/>
      <c r="T46" s="47"/>
      <c r="U46" s="47"/>
      <c r="V46" s="3"/>
      <c r="W46" s="3"/>
      <c r="X46" s="3"/>
      <c r="Y46" s="3"/>
      <c r="Z46" s="3"/>
      <c r="AA46" s="3"/>
      <c r="AB46" s="3"/>
      <c r="AC46" s="3"/>
      <c r="AD46" s="3"/>
      <c r="AE46" s="3"/>
      <c r="AF46" s="3"/>
      <c r="AG46" s="3"/>
      <c r="AH46" s="3"/>
      <c r="AI46" s="3"/>
      <c r="AJ46" s="3"/>
      <c r="AK46" s="47"/>
      <c r="AL46" s="3"/>
      <c r="AM46" s="3"/>
      <c r="AN46" s="3"/>
      <c r="AO46" s="3"/>
      <c r="AP46" s="3"/>
      <c r="AQ46" s="3"/>
      <c r="AR46" s="3"/>
      <c r="AS46" s="3"/>
      <c r="AT46" s="3"/>
      <c r="AU46" s="3"/>
      <c r="AW46" s="48"/>
      <c r="AX46" s="48"/>
      <c r="AY46" s="48"/>
      <c r="AZ46" s="48"/>
      <c r="BA46" s="48"/>
      <c r="BB46" s="48"/>
      <c r="BC46" s="47"/>
      <c r="BE46" s="47"/>
      <c r="BF46" s="47"/>
      <c r="BG46" s="47"/>
      <c r="BH46" s="47"/>
      <c r="BI46" s="47"/>
      <c r="BJ46" s="47"/>
      <c r="BK46" s="47"/>
    </row>
    <row r="47" spans="1:63" s="16" customFormat="1" ht="12.75" outlineLevel="1">
      <c r="A47" s="22"/>
      <c r="B47" s="45"/>
      <c r="C47" s="46"/>
      <c r="D47" s="47"/>
      <c r="E47" s="47"/>
      <c r="F47" s="47"/>
      <c r="G47" s="47"/>
      <c r="H47" s="47"/>
      <c r="I47" s="47"/>
      <c r="J47" s="47"/>
      <c r="L47" s="47"/>
      <c r="M47" s="47"/>
      <c r="N47" s="47"/>
      <c r="O47" s="47"/>
      <c r="P47" s="47"/>
      <c r="Q47" s="47"/>
      <c r="R47" s="47"/>
      <c r="T47" s="47"/>
      <c r="U47" s="47"/>
      <c r="V47" s="3"/>
      <c r="W47" s="3"/>
      <c r="X47" s="3"/>
      <c r="Y47" s="3"/>
      <c r="Z47" s="3"/>
      <c r="AA47" s="3"/>
      <c r="AB47" s="3"/>
      <c r="AC47" s="3"/>
      <c r="AD47" s="3"/>
      <c r="AE47" s="3"/>
      <c r="AF47" s="3"/>
      <c r="AG47" s="3"/>
      <c r="AH47" s="3"/>
      <c r="AI47" s="3"/>
      <c r="AJ47" s="3"/>
      <c r="AK47" s="47"/>
      <c r="AL47" s="3"/>
      <c r="AM47" s="3"/>
      <c r="AN47" s="3"/>
      <c r="AO47" s="3"/>
      <c r="AP47" s="3"/>
      <c r="AQ47" s="3"/>
      <c r="AR47" s="3"/>
      <c r="AS47" s="3"/>
      <c r="AT47" s="3"/>
      <c r="AU47" s="3"/>
      <c r="AW47" s="48"/>
      <c r="AX47" s="48"/>
      <c r="AY47" s="48"/>
      <c r="AZ47" s="48"/>
      <c r="BA47" s="48"/>
      <c r="BB47" s="48"/>
      <c r="BC47" s="47"/>
      <c r="BE47" s="47"/>
      <c r="BF47" s="47"/>
      <c r="BG47" s="47"/>
      <c r="BH47" s="47"/>
      <c r="BI47" s="47"/>
      <c r="BJ47" s="47"/>
      <c r="BK47" s="47"/>
    </row>
    <row r="48" spans="1:63" s="16" customFormat="1" ht="12.75" outlineLevel="1">
      <c r="A48" s="22"/>
      <c r="B48" s="45"/>
      <c r="C48" s="46"/>
      <c r="D48" s="47"/>
      <c r="E48" s="47"/>
      <c r="F48" s="47"/>
      <c r="G48" s="47"/>
      <c r="H48" s="47"/>
      <c r="I48" s="47"/>
      <c r="J48" s="47"/>
      <c r="L48" s="47"/>
      <c r="M48" s="47"/>
      <c r="N48" s="47"/>
      <c r="O48" s="47"/>
      <c r="P48" s="47"/>
      <c r="Q48" s="47"/>
      <c r="R48" s="47"/>
      <c r="T48" s="47"/>
      <c r="U48" s="47"/>
      <c r="V48" s="3"/>
      <c r="W48" s="3"/>
      <c r="X48" s="3"/>
      <c r="Y48" s="3"/>
      <c r="Z48" s="3"/>
      <c r="AA48" s="3"/>
      <c r="AB48" s="3"/>
      <c r="AC48" s="3"/>
      <c r="AD48" s="3"/>
      <c r="AE48" s="3"/>
      <c r="AF48" s="3"/>
      <c r="AG48" s="3"/>
      <c r="AH48" s="3"/>
      <c r="AI48" s="3"/>
      <c r="AJ48" s="3"/>
      <c r="AK48" s="47"/>
      <c r="AL48" s="3"/>
      <c r="AM48" s="3"/>
      <c r="AN48" s="3"/>
      <c r="AO48" s="3"/>
      <c r="AP48" s="3"/>
      <c r="AQ48" s="3"/>
      <c r="AR48" s="3"/>
      <c r="AS48" s="3"/>
      <c r="AT48" s="3"/>
      <c r="AU48" s="3"/>
      <c r="AW48" s="48"/>
      <c r="AX48" s="48"/>
      <c r="AY48" s="48"/>
      <c r="AZ48" s="48"/>
      <c r="BA48" s="48"/>
      <c r="BB48" s="48"/>
      <c r="BC48" s="47"/>
      <c r="BE48" s="47"/>
      <c r="BF48" s="47"/>
      <c r="BG48" s="47"/>
      <c r="BH48" s="47"/>
      <c r="BI48" s="47"/>
      <c r="BJ48" s="47"/>
      <c r="BK48" s="47"/>
    </row>
    <row r="49" spans="1:63" s="16" customFormat="1" ht="12.75" outlineLevel="1">
      <c r="A49" s="22"/>
      <c r="B49" s="45"/>
      <c r="C49" s="46"/>
      <c r="D49" s="47"/>
      <c r="E49" s="47"/>
      <c r="F49" s="47"/>
      <c r="G49" s="47"/>
      <c r="H49" s="47"/>
      <c r="I49" s="47"/>
      <c r="J49" s="47"/>
      <c r="L49" s="47"/>
      <c r="M49" s="47"/>
      <c r="N49" s="47"/>
      <c r="O49" s="47"/>
      <c r="P49" s="47"/>
      <c r="Q49" s="47"/>
      <c r="R49" s="47"/>
      <c r="T49" s="47"/>
      <c r="U49" s="47"/>
      <c r="V49" s="3"/>
      <c r="W49" s="3"/>
      <c r="X49" s="3"/>
      <c r="Y49" s="3"/>
      <c r="Z49" s="3"/>
      <c r="AA49" s="3"/>
      <c r="AB49" s="3"/>
      <c r="AC49" s="3"/>
      <c r="AD49" s="3"/>
      <c r="AE49" s="3"/>
      <c r="AF49" s="3"/>
      <c r="AG49" s="3"/>
      <c r="AH49" s="3"/>
      <c r="AI49" s="3"/>
      <c r="AJ49" s="3"/>
      <c r="AK49" s="47"/>
      <c r="AL49" s="3"/>
      <c r="AM49" s="3"/>
      <c r="AN49" s="3"/>
      <c r="AO49" s="3"/>
      <c r="AP49" s="3"/>
      <c r="AQ49" s="3"/>
      <c r="AR49" s="3"/>
      <c r="AS49" s="3"/>
      <c r="AT49" s="3"/>
      <c r="AU49" s="3"/>
      <c r="AW49" s="48"/>
      <c r="AX49" s="48"/>
      <c r="AY49" s="48"/>
      <c r="AZ49" s="48"/>
      <c r="BA49" s="48"/>
      <c r="BB49" s="48"/>
      <c r="BC49" s="47"/>
      <c r="BE49" s="47"/>
      <c r="BF49" s="47"/>
      <c r="BG49" s="47"/>
      <c r="BH49" s="47"/>
      <c r="BI49" s="47"/>
      <c r="BJ49" s="47"/>
      <c r="BK49" s="47"/>
    </row>
    <row r="50" spans="1:63" s="16" customFormat="1" ht="12.75" outlineLevel="1">
      <c r="A50" s="22"/>
      <c r="B50" s="45"/>
      <c r="C50" s="46"/>
      <c r="D50" s="47"/>
      <c r="E50" s="47"/>
      <c r="F50" s="47"/>
      <c r="G50" s="47"/>
      <c r="H50" s="47"/>
      <c r="I50" s="47"/>
      <c r="J50" s="47"/>
      <c r="L50" s="47"/>
      <c r="M50" s="47"/>
      <c r="N50" s="47"/>
      <c r="O50" s="47"/>
      <c r="P50" s="47"/>
      <c r="Q50" s="47"/>
      <c r="R50" s="47"/>
      <c r="T50" s="47"/>
      <c r="U50" s="47"/>
      <c r="V50" s="3"/>
      <c r="W50" s="3"/>
      <c r="X50" s="3"/>
      <c r="Y50" s="3"/>
      <c r="Z50" s="3"/>
      <c r="AA50" s="3"/>
      <c r="AB50" s="3"/>
      <c r="AC50" s="3"/>
      <c r="AD50" s="3"/>
      <c r="AE50" s="3"/>
      <c r="AF50" s="3"/>
      <c r="AG50" s="3"/>
      <c r="AH50" s="3"/>
      <c r="AI50" s="3"/>
      <c r="AJ50" s="3"/>
      <c r="AK50" s="47"/>
      <c r="AL50" s="3"/>
      <c r="AM50" s="3"/>
      <c r="AN50" s="3"/>
      <c r="AO50" s="3"/>
      <c r="AP50" s="3"/>
      <c r="AQ50" s="3"/>
      <c r="AR50" s="3"/>
      <c r="AS50" s="3"/>
      <c r="AT50" s="3"/>
      <c r="AU50" s="3"/>
      <c r="AW50" s="48"/>
      <c r="AX50" s="48"/>
      <c r="AY50" s="48"/>
      <c r="AZ50" s="48"/>
      <c r="BA50" s="48"/>
      <c r="BB50" s="48"/>
      <c r="BC50" s="47"/>
      <c r="BE50" s="47"/>
      <c r="BF50" s="47"/>
      <c r="BG50" s="47"/>
      <c r="BH50" s="47"/>
      <c r="BI50" s="47"/>
      <c r="BJ50" s="47"/>
      <c r="BK50" s="47"/>
    </row>
    <row r="51" spans="1:63" s="16" customFormat="1" ht="15" customHeight="1" outlineLevel="1">
      <c r="A51" s="332" t="s">
        <v>829</v>
      </c>
      <c r="B51" s="332"/>
      <c r="C51" s="332"/>
      <c r="D51" s="332"/>
      <c r="E51" s="332"/>
      <c r="F51" s="332"/>
      <c r="G51" s="332"/>
      <c r="H51" s="332"/>
      <c r="I51" s="332"/>
      <c r="J51" s="332"/>
      <c r="K51" s="332"/>
      <c r="L51" s="332"/>
      <c r="M51" s="332"/>
      <c r="N51" s="332"/>
      <c r="O51" s="332"/>
      <c r="P51" s="353" t="s">
        <v>108</v>
      </c>
      <c r="Q51" s="353"/>
      <c r="R51" s="353"/>
      <c r="S51" s="353"/>
      <c r="T51" s="353"/>
      <c r="U51" s="353"/>
      <c r="V51" s="353"/>
      <c r="W51" s="353"/>
      <c r="X51" s="353"/>
      <c r="Y51" s="353"/>
      <c r="Z51" s="353"/>
      <c r="AA51" s="353"/>
      <c r="AB51" s="353"/>
      <c r="AC51" s="353"/>
      <c r="AD51" s="353"/>
      <c r="AE51" s="353"/>
      <c r="AF51" s="353"/>
      <c r="AG51" s="353"/>
      <c r="AH51" s="353"/>
      <c r="AI51" s="353"/>
      <c r="AJ51" s="353"/>
      <c r="AK51" s="353"/>
      <c r="AL51" s="353"/>
      <c r="AM51" s="353"/>
      <c r="AN51" s="353"/>
      <c r="AO51" s="353"/>
      <c r="AP51" s="353"/>
      <c r="AQ51" s="353"/>
      <c r="AR51" s="353"/>
      <c r="AS51" s="353"/>
      <c r="AT51" s="353"/>
      <c r="AU51" s="353"/>
      <c r="AV51" s="353"/>
      <c r="AW51" s="332" t="s">
        <v>830</v>
      </c>
      <c r="AX51" s="332"/>
      <c r="AY51" s="332"/>
      <c r="AZ51" s="332"/>
      <c r="BA51" s="332"/>
      <c r="BB51" s="332"/>
      <c r="BC51" s="332"/>
      <c r="BD51" s="332"/>
      <c r="BE51" s="332"/>
      <c r="BF51" s="332"/>
      <c r="BG51" s="332"/>
      <c r="BH51" s="332"/>
      <c r="BI51" s="332"/>
      <c r="BJ51" s="332"/>
      <c r="BK51" s="332"/>
    </row>
    <row r="52" spans="1:48" s="16" customFormat="1" ht="1.5" customHeight="1">
      <c r="A52" s="22"/>
      <c r="B52" s="1"/>
      <c r="C52" s="1"/>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row>
    <row r="53" spans="1:48" s="16" customFormat="1" ht="15" customHeight="1" outlineLevel="1">
      <c r="A53" s="75">
        <f>IF(Kieu_chan_ky="Kiểu 1","",Ngay_Ky_BCTC_V)</f>
      </c>
      <c r="B53" s="46"/>
      <c r="C53" s="46"/>
      <c r="D53" s="47"/>
      <c r="E53" s="47"/>
      <c r="F53" s="47"/>
      <c r="G53" s="47"/>
      <c r="H53" s="53"/>
      <c r="I53" s="47"/>
      <c r="J53" s="47"/>
      <c r="K53" s="47"/>
      <c r="L53" s="47"/>
      <c r="M53" s="47"/>
      <c r="N53" s="47"/>
      <c r="O53" s="47"/>
      <c r="P53" s="47"/>
      <c r="Q53" s="47"/>
      <c r="R53" s="47"/>
      <c r="S53" s="53"/>
      <c r="T53" s="47"/>
      <c r="U53" s="47"/>
      <c r="V53" s="48"/>
      <c r="W53" s="48"/>
      <c r="X53" s="48"/>
      <c r="Y53" s="81"/>
      <c r="Z53" s="48"/>
      <c r="AA53" s="48"/>
      <c r="AB53" s="47"/>
      <c r="AC53" s="47"/>
      <c r="AD53" s="47"/>
      <c r="AE53" s="47"/>
      <c r="AF53" s="47"/>
      <c r="AG53" s="47"/>
      <c r="AH53" s="47"/>
      <c r="AI53" s="82"/>
      <c r="AJ53" s="47"/>
      <c r="AK53" s="47"/>
      <c r="AL53" s="47"/>
      <c r="AM53" s="47"/>
      <c r="AN53" s="49"/>
      <c r="AO53" s="47"/>
      <c r="AP53" s="47"/>
      <c r="AQ53" s="47"/>
      <c r="AR53" s="47"/>
      <c r="AS53" s="47"/>
      <c r="AT53" s="47"/>
      <c r="AU53" s="47"/>
      <c r="AV53" s="47"/>
    </row>
    <row r="54" spans="2:23" ht="15">
      <c r="B54" s="55"/>
      <c r="C54" s="55"/>
      <c r="U54" s="47"/>
      <c r="V54" s="48"/>
      <c r="W54" s="48"/>
    </row>
    <row r="55" spans="2:23" ht="15">
      <c r="B55" s="55"/>
      <c r="C55" s="55"/>
      <c r="U55" s="47"/>
      <c r="V55" s="48"/>
      <c r="W55" s="48"/>
    </row>
    <row r="56" spans="2:3" ht="15">
      <c r="B56" s="55"/>
      <c r="C56" s="55"/>
    </row>
    <row r="57" spans="2:3" ht="15">
      <c r="B57" s="55"/>
      <c r="C57" s="55"/>
    </row>
    <row r="58" spans="2:3" ht="15">
      <c r="B58" s="55"/>
      <c r="C58" s="55"/>
    </row>
    <row r="59" spans="2:3" ht="15">
      <c r="B59" s="55"/>
      <c r="C59" s="55"/>
    </row>
    <row r="60" spans="2:3" ht="15">
      <c r="B60" s="55"/>
      <c r="C60" s="55"/>
    </row>
    <row r="61" spans="2:3" ht="15">
      <c r="B61" s="55"/>
      <c r="C61" s="55"/>
    </row>
    <row r="62" spans="2:3" ht="15">
      <c r="B62" s="55"/>
      <c r="C62" s="55"/>
    </row>
    <row r="63" spans="2:3" ht="15">
      <c r="B63" s="55"/>
      <c r="C63" s="55"/>
    </row>
    <row r="64" spans="2:3" ht="15">
      <c r="B64" s="55"/>
      <c r="C64" s="55"/>
    </row>
    <row r="65" spans="2:3" ht="15">
      <c r="B65" s="55"/>
      <c r="C65" s="55"/>
    </row>
    <row r="66" spans="2:3" ht="15">
      <c r="B66" s="55"/>
      <c r="C66" s="55"/>
    </row>
    <row r="67" spans="2:3" ht="15">
      <c r="B67" s="55"/>
      <c r="C67" s="55"/>
    </row>
    <row r="68" spans="2:3" ht="15">
      <c r="B68" s="55"/>
      <c r="C68" s="55"/>
    </row>
    <row r="69" spans="2:40" s="54" customFormat="1" ht="15">
      <c r="B69" s="55"/>
      <c r="C69" s="55"/>
      <c r="V69" s="56"/>
      <c r="W69" s="56"/>
      <c r="X69" s="56"/>
      <c r="Y69" s="56"/>
      <c r="Z69" s="56"/>
      <c r="AA69" s="56"/>
      <c r="AN69" s="56"/>
    </row>
    <row r="70" spans="2:40" s="54" customFormat="1" ht="15">
      <c r="B70" s="55"/>
      <c r="C70" s="55"/>
      <c r="V70" s="56"/>
      <c r="W70" s="56"/>
      <c r="X70" s="56"/>
      <c r="Y70" s="56"/>
      <c r="Z70" s="56"/>
      <c r="AA70" s="56"/>
      <c r="AN70" s="56"/>
    </row>
    <row r="71" spans="2:40" s="54" customFormat="1" ht="15">
      <c r="B71" s="55"/>
      <c r="C71" s="55"/>
      <c r="V71" s="56"/>
      <c r="W71" s="56"/>
      <c r="X71" s="56"/>
      <c r="Y71" s="56"/>
      <c r="Z71" s="56"/>
      <c r="AA71" s="56"/>
      <c r="AN71" s="56"/>
    </row>
    <row r="72" spans="2:40" s="54" customFormat="1" ht="15">
      <c r="B72" s="55"/>
      <c r="C72" s="55"/>
      <c r="V72" s="56"/>
      <c r="W72" s="56"/>
      <c r="X72" s="56"/>
      <c r="Y72" s="56"/>
      <c r="Z72" s="56"/>
      <c r="AA72" s="56"/>
      <c r="AN72" s="56"/>
    </row>
    <row r="73" spans="2:40" s="54" customFormat="1" ht="15">
      <c r="B73" s="55"/>
      <c r="C73" s="55"/>
      <c r="V73" s="56"/>
      <c r="W73" s="56"/>
      <c r="X73" s="56"/>
      <c r="Y73" s="56"/>
      <c r="Z73" s="56"/>
      <c r="AA73" s="56"/>
      <c r="AN73" s="56"/>
    </row>
    <row r="74" spans="2:40" s="54" customFormat="1" ht="15">
      <c r="B74" s="55"/>
      <c r="C74" s="55"/>
      <c r="V74" s="56"/>
      <c r="W74" s="56"/>
      <c r="X74" s="56"/>
      <c r="Y74" s="56"/>
      <c r="Z74" s="56"/>
      <c r="AA74" s="56"/>
      <c r="AN74" s="56"/>
    </row>
    <row r="75" spans="2:40" s="54" customFormat="1" ht="15">
      <c r="B75" s="55"/>
      <c r="C75" s="55"/>
      <c r="V75" s="56"/>
      <c r="W75" s="56"/>
      <c r="X75" s="56"/>
      <c r="Y75" s="56"/>
      <c r="Z75" s="56"/>
      <c r="AA75" s="56"/>
      <c r="AN75" s="56"/>
    </row>
    <row r="76" spans="2:40" s="54" customFormat="1" ht="15">
      <c r="B76" s="55"/>
      <c r="C76" s="55"/>
      <c r="V76" s="56"/>
      <c r="W76" s="56"/>
      <c r="X76" s="56"/>
      <c r="Y76" s="56"/>
      <c r="Z76" s="56"/>
      <c r="AA76" s="56"/>
      <c r="AN76" s="56"/>
    </row>
    <row r="77" spans="2:40" s="54" customFormat="1" ht="15">
      <c r="B77" s="55"/>
      <c r="C77" s="55"/>
      <c r="V77" s="56"/>
      <c r="W77" s="56"/>
      <c r="X77" s="56"/>
      <c r="Y77" s="56"/>
      <c r="Z77" s="56"/>
      <c r="AA77" s="56"/>
      <c r="AN77" s="56"/>
    </row>
    <row r="78" spans="2:40" s="54" customFormat="1" ht="15">
      <c r="B78" s="55"/>
      <c r="C78" s="55"/>
      <c r="V78" s="56"/>
      <c r="W78" s="56"/>
      <c r="X78" s="56"/>
      <c r="Y78" s="56"/>
      <c r="Z78" s="56"/>
      <c r="AA78" s="56"/>
      <c r="AN78" s="56"/>
    </row>
    <row r="79" spans="2:40" s="54" customFormat="1" ht="15">
      <c r="B79" s="55"/>
      <c r="C79" s="55"/>
      <c r="V79" s="56"/>
      <c r="W79" s="56"/>
      <c r="X79" s="56"/>
      <c r="Y79" s="56"/>
      <c r="Z79" s="56"/>
      <c r="AA79" s="56"/>
      <c r="AN79" s="56"/>
    </row>
    <row r="80" spans="2:40" s="54" customFormat="1" ht="15">
      <c r="B80" s="55"/>
      <c r="C80" s="55"/>
      <c r="V80" s="56"/>
      <c r="W80" s="56"/>
      <c r="X80" s="56"/>
      <c r="Y80" s="56"/>
      <c r="Z80" s="56"/>
      <c r="AA80" s="56"/>
      <c r="AN80" s="56"/>
    </row>
    <row r="81" spans="2:40" s="54" customFormat="1" ht="15">
      <c r="B81" s="55"/>
      <c r="C81" s="55"/>
      <c r="V81" s="56"/>
      <c r="W81" s="56"/>
      <c r="X81" s="56"/>
      <c r="Y81" s="56"/>
      <c r="Z81" s="56"/>
      <c r="AA81" s="56"/>
      <c r="AN81" s="56"/>
    </row>
    <row r="82" spans="2:40" s="54" customFormat="1" ht="15">
      <c r="B82" s="55"/>
      <c r="C82" s="55"/>
      <c r="V82" s="56"/>
      <c r="W82" s="56"/>
      <c r="X82" s="56"/>
      <c r="Y82" s="56"/>
      <c r="Z82" s="56"/>
      <c r="AA82" s="56"/>
      <c r="AN82" s="56"/>
    </row>
    <row r="83" spans="2:40" s="54" customFormat="1" ht="15">
      <c r="B83" s="55"/>
      <c r="C83" s="55"/>
      <c r="V83" s="56"/>
      <c r="W83" s="56"/>
      <c r="X83" s="56"/>
      <c r="Y83" s="56"/>
      <c r="Z83" s="56"/>
      <c r="AA83" s="56"/>
      <c r="AN83" s="56"/>
    </row>
    <row r="84" spans="2:40" s="54" customFormat="1" ht="15">
      <c r="B84" s="55"/>
      <c r="C84" s="55"/>
      <c r="V84" s="56"/>
      <c r="W84" s="56"/>
      <c r="X84" s="56"/>
      <c r="Y84" s="56"/>
      <c r="Z84" s="56"/>
      <c r="AA84" s="56"/>
      <c r="AN84" s="56"/>
    </row>
    <row r="85" spans="2:40" s="54" customFormat="1" ht="15">
      <c r="B85" s="55"/>
      <c r="C85" s="55"/>
      <c r="V85" s="56"/>
      <c r="W85" s="56"/>
      <c r="X85" s="56"/>
      <c r="Y85" s="56"/>
      <c r="Z85" s="56"/>
      <c r="AA85" s="56"/>
      <c r="AN85" s="56"/>
    </row>
    <row r="86" spans="2:40" s="54" customFormat="1" ht="15">
      <c r="B86" s="55"/>
      <c r="C86" s="55"/>
      <c r="V86" s="56"/>
      <c r="W86" s="56"/>
      <c r="X86" s="56"/>
      <c r="Y86" s="56"/>
      <c r="Z86" s="56"/>
      <c r="AA86" s="56"/>
      <c r="AN86" s="56"/>
    </row>
    <row r="87" spans="2:40" s="54" customFormat="1" ht="15">
      <c r="B87" s="55"/>
      <c r="C87" s="55"/>
      <c r="V87" s="56"/>
      <c r="W87" s="56"/>
      <c r="X87" s="56"/>
      <c r="Y87" s="56"/>
      <c r="Z87" s="56"/>
      <c r="AA87" s="56"/>
      <c r="AN87" s="56"/>
    </row>
    <row r="88" spans="2:40" s="54" customFormat="1" ht="15">
      <c r="B88" s="55"/>
      <c r="C88" s="55"/>
      <c r="V88" s="56"/>
      <c r="W88" s="56"/>
      <c r="X88" s="56"/>
      <c r="Y88" s="56"/>
      <c r="Z88" s="56"/>
      <c r="AA88" s="56"/>
      <c r="AN88" s="56"/>
    </row>
    <row r="89" spans="2:40" s="54" customFormat="1" ht="15">
      <c r="B89" s="55"/>
      <c r="C89" s="55"/>
      <c r="V89" s="56"/>
      <c r="W89" s="56"/>
      <c r="X89" s="56"/>
      <c r="Y89" s="56"/>
      <c r="Z89" s="56"/>
      <c r="AA89" s="56"/>
      <c r="AN89" s="56"/>
    </row>
    <row r="90" spans="2:40" s="54" customFormat="1" ht="15">
      <c r="B90" s="55"/>
      <c r="C90" s="55"/>
      <c r="V90" s="56"/>
      <c r="W90" s="56"/>
      <c r="X90" s="56"/>
      <c r="Y90" s="56"/>
      <c r="Z90" s="56"/>
      <c r="AA90" s="56"/>
      <c r="AN90" s="56"/>
    </row>
  </sheetData>
  <sheetProtection formatCells="0" formatColumns="0" formatRows="0" autoFilter="0" pivotTables="0"/>
  <mergeCells count="198">
    <mergeCell ref="AW42:BC42"/>
    <mergeCell ref="BE42:BK42"/>
    <mergeCell ref="P45:AV45"/>
    <mergeCell ref="P51:AV51"/>
    <mergeCell ref="A51:O51"/>
    <mergeCell ref="AC42:AI42"/>
    <mergeCell ref="R43:T43"/>
    <mergeCell ref="V43:AB43"/>
    <mergeCell ref="AO43:AU43"/>
    <mergeCell ref="A3:T3"/>
    <mergeCell ref="A7:A8"/>
    <mergeCell ref="V7:AB7"/>
    <mergeCell ref="AK7:AM8"/>
    <mergeCell ref="AO7:AU7"/>
    <mergeCell ref="V8:AB8"/>
    <mergeCell ref="V9:AB9"/>
    <mergeCell ref="AK9:AM9"/>
    <mergeCell ref="AO9:AU9"/>
    <mergeCell ref="R10:T10"/>
    <mergeCell ref="V10:AB10"/>
    <mergeCell ref="AK10:AM10"/>
    <mergeCell ref="AO10:AU10"/>
    <mergeCell ref="V12:AB12"/>
    <mergeCell ref="AO12:AU12"/>
    <mergeCell ref="R13:T13"/>
    <mergeCell ref="V13:AB13"/>
    <mergeCell ref="AK13:AM13"/>
    <mergeCell ref="AO13:AU13"/>
    <mergeCell ref="V14:AB14"/>
    <mergeCell ref="AO14:AU14"/>
    <mergeCell ref="R15:T15"/>
    <mergeCell ref="V15:AB15"/>
    <mergeCell ref="AK15:AM15"/>
    <mergeCell ref="AO15:AU15"/>
    <mergeCell ref="V16:AB16"/>
    <mergeCell ref="AO16:AU16"/>
    <mergeCell ref="R17:T17"/>
    <mergeCell ref="V17:AB17"/>
    <mergeCell ref="AK17:AM17"/>
    <mergeCell ref="AO17:AU17"/>
    <mergeCell ref="R18:T18"/>
    <mergeCell ref="V18:AB18"/>
    <mergeCell ref="AK18:AM18"/>
    <mergeCell ref="AO18:AU18"/>
    <mergeCell ref="V20:AB20"/>
    <mergeCell ref="AO20:AU20"/>
    <mergeCell ref="V21:AB21"/>
    <mergeCell ref="AO21:AU21"/>
    <mergeCell ref="V22:AB22"/>
    <mergeCell ref="AO22:AU22"/>
    <mergeCell ref="R23:T23"/>
    <mergeCell ref="V23:AB23"/>
    <mergeCell ref="AK23:AM23"/>
    <mergeCell ref="AO23:AU23"/>
    <mergeCell ref="R24:T24"/>
    <mergeCell ref="V24:AB24"/>
    <mergeCell ref="AK24:AM24"/>
    <mergeCell ref="AO24:AU24"/>
    <mergeCell ref="R25:T25"/>
    <mergeCell ref="V25:AB25"/>
    <mergeCell ref="AK25:AM25"/>
    <mergeCell ref="AO25:AU25"/>
    <mergeCell ref="R26:T26"/>
    <mergeCell ref="V26:AB26"/>
    <mergeCell ref="AK26:AM26"/>
    <mergeCell ref="AO26:AU26"/>
    <mergeCell ref="R27:T27"/>
    <mergeCell ref="V27:AB27"/>
    <mergeCell ref="AK27:AM27"/>
    <mergeCell ref="AO27:AU27"/>
    <mergeCell ref="R28:T28"/>
    <mergeCell ref="V28:AB28"/>
    <mergeCell ref="AK28:AM28"/>
    <mergeCell ref="AO28:AU28"/>
    <mergeCell ref="V29:AB29"/>
    <mergeCell ref="AO29:AU29"/>
    <mergeCell ref="R30:T30"/>
    <mergeCell ref="V30:AB30"/>
    <mergeCell ref="AK30:AM30"/>
    <mergeCell ref="AO30:AU30"/>
    <mergeCell ref="R31:T31"/>
    <mergeCell ref="V31:AB31"/>
    <mergeCell ref="AK31:AM31"/>
    <mergeCell ref="AO31:AU31"/>
    <mergeCell ref="R32:T32"/>
    <mergeCell ref="V32:AB32"/>
    <mergeCell ref="AK32:AM32"/>
    <mergeCell ref="AO32:AU32"/>
    <mergeCell ref="V33:AB33"/>
    <mergeCell ref="AO33:AU33"/>
    <mergeCell ref="AK37:AM37"/>
    <mergeCell ref="AO37:AU37"/>
    <mergeCell ref="R34:T34"/>
    <mergeCell ref="V34:AB34"/>
    <mergeCell ref="AK34:AM34"/>
    <mergeCell ref="AO34:AU34"/>
    <mergeCell ref="V35:AB35"/>
    <mergeCell ref="AO35:AU35"/>
    <mergeCell ref="R38:T38"/>
    <mergeCell ref="V38:AB38"/>
    <mergeCell ref="AK38:AM38"/>
    <mergeCell ref="AO38:AU38"/>
    <mergeCell ref="R36:T36"/>
    <mergeCell ref="V36:AB36"/>
    <mergeCell ref="AK36:AM36"/>
    <mergeCell ref="AO36:AU36"/>
    <mergeCell ref="R37:T37"/>
    <mergeCell ref="V37:AB37"/>
    <mergeCell ref="V39:AB39"/>
    <mergeCell ref="AO39:AU39"/>
    <mergeCell ref="R40:T40"/>
    <mergeCell ref="V40:AB40"/>
    <mergeCell ref="AK40:AM40"/>
    <mergeCell ref="AO40:AU40"/>
    <mergeCell ref="V41:AB41"/>
    <mergeCell ref="AO41:AU41"/>
    <mergeCell ref="R42:T42"/>
    <mergeCell ref="V42:AB42"/>
    <mergeCell ref="AK42:AM42"/>
    <mergeCell ref="AO42:AU42"/>
    <mergeCell ref="A2:T2"/>
    <mergeCell ref="AW7:BC7"/>
    <mergeCell ref="AW8:BC8"/>
    <mergeCell ref="AW9:BC9"/>
    <mergeCell ref="AW10:BC10"/>
    <mergeCell ref="AW11:BC11"/>
    <mergeCell ref="V11:AB11"/>
    <mergeCell ref="AO11:AU11"/>
    <mergeCell ref="AO8:AU8"/>
    <mergeCell ref="R9:T9"/>
    <mergeCell ref="AW12:BC12"/>
    <mergeCell ref="AW13:BC13"/>
    <mergeCell ref="AW14:BC14"/>
    <mergeCell ref="AW15:BC15"/>
    <mergeCell ref="AW16:BC16"/>
    <mergeCell ref="AW17:BC17"/>
    <mergeCell ref="AW29:BC29"/>
    <mergeCell ref="AW30:BC30"/>
    <mergeCell ref="AW18:BC18"/>
    <mergeCell ref="AW20:BC20"/>
    <mergeCell ref="AW21:BC21"/>
    <mergeCell ref="AW22:BC22"/>
    <mergeCell ref="AW23:BC23"/>
    <mergeCell ref="AW24:BC24"/>
    <mergeCell ref="AW39:BC39"/>
    <mergeCell ref="AW40:BC40"/>
    <mergeCell ref="AW31:BC31"/>
    <mergeCell ref="AW32:BC32"/>
    <mergeCell ref="AW33:BC33"/>
    <mergeCell ref="AW34:BC34"/>
    <mergeCell ref="AW35:BC35"/>
    <mergeCell ref="AW36:BC36"/>
    <mergeCell ref="BE14:BK14"/>
    <mergeCell ref="BE15:BK15"/>
    <mergeCell ref="BE16:BK16"/>
    <mergeCell ref="BE17:BK17"/>
    <mergeCell ref="AW37:BC37"/>
    <mergeCell ref="AW38:BC38"/>
    <mergeCell ref="AW25:BC25"/>
    <mergeCell ref="AW26:BC26"/>
    <mergeCell ref="AW27:BC27"/>
    <mergeCell ref="AW28:BC28"/>
    <mergeCell ref="BE13:BK13"/>
    <mergeCell ref="BE36:BK36"/>
    <mergeCell ref="BE37:BK37"/>
    <mergeCell ref="A45:O45"/>
    <mergeCell ref="AW45:BK45"/>
    <mergeCell ref="AW51:BK51"/>
    <mergeCell ref="AW44:BK44"/>
    <mergeCell ref="BE26:BK26"/>
    <mergeCell ref="BE27:BK27"/>
    <mergeCell ref="BE28:BK28"/>
    <mergeCell ref="BE7:BK7"/>
    <mergeCell ref="BE8:BK8"/>
    <mergeCell ref="BE9:BK9"/>
    <mergeCell ref="BE10:BK10"/>
    <mergeCell ref="BE11:BK11"/>
    <mergeCell ref="BE12:BK12"/>
    <mergeCell ref="BE34:BK34"/>
    <mergeCell ref="BE35:BK35"/>
    <mergeCell ref="BE18:BK18"/>
    <mergeCell ref="BE20:BK20"/>
    <mergeCell ref="BE21:BK21"/>
    <mergeCell ref="BE22:BK22"/>
    <mergeCell ref="BE23:BK23"/>
    <mergeCell ref="BE24:BK24"/>
    <mergeCell ref="BE29:BK29"/>
    <mergeCell ref="BE25:BK25"/>
    <mergeCell ref="BE38:BK38"/>
    <mergeCell ref="BE39:BK39"/>
    <mergeCell ref="BE40:BK40"/>
    <mergeCell ref="A4:BK4"/>
    <mergeCell ref="A5:BK5"/>
    <mergeCell ref="B7:T8"/>
    <mergeCell ref="BE30:BK30"/>
    <mergeCell ref="BE31:BK31"/>
    <mergeCell ref="BE32:BK32"/>
    <mergeCell ref="BE33:BK33"/>
  </mergeCells>
  <conditionalFormatting sqref="Y53:AH53">
    <cfRule type="expression" priority="1" dxfId="6">
      <formula>IF('Bao cao KQKD'!#REF!="6",TRUE,FALSE)</formula>
    </cfRule>
  </conditionalFormatting>
  <printOptions/>
  <pageMargins left="0.6" right="0.31" top="0.3" bottom="0.25" header="0.2" footer="0.2"/>
  <pageSetup firstPageNumber="7" useFirstPageNumber="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11"/>
  </sheetPr>
  <dimension ref="A1:AR86"/>
  <sheetViews>
    <sheetView showGridLines="0" showZeros="0" view="pageBreakPreview" zoomScale="90" zoomScaleSheetLayoutView="90" workbookViewId="0" topLeftCell="A2">
      <selection activeCell="AL13" sqref="AL13:AQ46"/>
    </sheetView>
  </sheetViews>
  <sheetFormatPr defaultColWidth="2.57421875" defaultRowHeight="15" outlineLevelRow="1" outlineLevelCol="2"/>
  <cols>
    <col min="1" max="1" width="5.421875" style="54" customWidth="1" outlineLevel="1"/>
    <col min="2" max="3" width="2.28125" style="58" customWidth="1" outlineLevel="1"/>
    <col min="4" max="17" width="2.28125" style="54" customWidth="1" outlineLevel="1"/>
    <col min="18" max="20" width="2.421875" style="54" customWidth="1" outlineLevel="1"/>
    <col min="21" max="21" width="2.421875" style="54" hidden="1" customWidth="1" outlineLevel="2"/>
    <col min="22" max="27" width="2.57421875" style="54" hidden="1" customWidth="1" outlineLevel="2"/>
    <col min="28" max="28" width="2.28125" style="54" customWidth="1" outlineLevel="1" collapsed="1"/>
    <col min="29" max="29" width="2.421875" style="56" customWidth="1" outlineLevel="1"/>
    <col min="30" max="34" width="2.57421875" style="56" customWidth="1" outlineLevel="1"/>
    <col min="35" max="35" width="2.57421875" style="54" customWidth="1" outlineLevel="1"/>
    <col min="36" max="36" width="2.57421875" style="56" customWidth="1" outlineLevel="1"/>
    <col min="37" max="37" width="2.421875" style="54" customWidth="1" outlineLevel="2"/>
    <col min="38" max="43" width="2.57421875" style="54" customWidth="1" outlineLevel="2"/>
    <col min="44" max="44" width="0.5625" style="54" customWidth="1"/>
    <col min="45" max="16384" width="2.57421875" style="54" customWidth="1"/>
  </cols>
  <sheetData>
    <row r="1" spans="1:44" s="12" customFormat="1" ht="15" customHeight="1" hidden="1" outlineLevel="1">
      <c r="A1" s="1" t="e">
        <f>Ten_DVChuQuan_V</f>
        <v>#REF!</v>
      </c>
      <c r="B1" s="1"/>
      <c r="C1" s="1"/>
      <c r="D1" s="1"/>
      <c r="E1" s="1"/>
      <c r="F1" s="1"/>
      <c r="G1" s="1"/>
      <c r="H1" s="2"/>
      <c r="I1" s="1"/>
      <c r="J1" s="1"/>
      <c r="K1" s="1"/>
      <c r="L1" s="1"/>
      <c r="M1" s="1"/>
      <c r="N1" s="1"/>
      <c r="O1" s="1"/>
      <c r="P1" s="1"/>
      <c r="Q1" s="1"/>
      <c r="R1" s="1"/>
      <c r="S1" s="1"/>
      <c r="T1" s="1"/>
      <c r="U1" s="1"/>
      <c r="V1" s="1"/>
      <c r="W1" s="1"/>
      <c r="X1" s="1"/>
      <c r="Y1" s="1"/>
      <c r="Z1" s="1"/>
      <c r="AA1" s="1"/>
      <c r="AB1" s="1"/>
      <c r="AC1" s="3"/>
      <c r="AD1" s="3"/>
      <c r="AE1" s="3"/>
      <c r="AF1" s="3"/>
      <c r="AG1" s="3"/>
      <c r="AH1" s="3"/>
      <c r="AI1" s="3"/>
      <c r="AJ1" s="3"/>
      <c r="AK1" s="3"/>
      <c r="AL1" s="4"/>
      <c r="AM1" s="3"/>
      <c r="AN1" s="3"/>
      <c r="AO1" s="3"/>
      <c r="AP1" s="3"/>
      <c r="AQ1" s="5"/>
      <c r="AR1" s="5"/>
    </row>
    <row r="2" spans="1:44" s="12" customFormat="1" ht="15" customHeight="1" collapsed="1">
      <c r="A2" s="317" t="s">
        <v>801</v>
      </c>
      <c r="B2" s="317"/>
      <c r="C2" s="317"/>
      <c r="D2" s="317"/>
      <c r="E2" s="317"/>
      <c r="F2" s="317"/>
      <c r="G2" s="317"/>
      <c r="H2" s="317"/>
      <c r="I2" s="317"/>
      <c r="J2" s="317"/>
      <c r="K2" s="317"/>
      <c r="L2" s="317"/>
      <c r="M2" s="317"/>
      <c r="N2" s="317"/>
      <c r="O2" s="317"/>
      <c r="P2" s="317"/>
      <c r="Q2" s="317"/>
      <c r="R2" s="317"/>
      <c r="S2" s="317"/>
      <c r="T2" s="317"/>
      <c r="U2" s="1"/>
      <c r="V2" s="1"/>
      <c r="W2" s="1"/>
      <c r="X2" s="1"/>
      <c r="Y2" s="1"/>
      <c r="Z2" s="1"/>
      <c r="AA2" s="1"/>
      <c r="AB2" s="1"/>
      <c r="AC2" s="3"/>
      <c r="AD2" s="3"/>
      <c r="AE2" s="3"/>
      <c r="AF2" s="3"/>
      <c r="AG2" s="3"/>
      <c r="AH2" s="3"/>
      <c r="AI2" s="3"/>
      <c r="AJ2" s="3"/>
      <c r="AK2" s="3"/>
      <c r="AL2" s="4"/>
      <c r="AM2" s="3"/>
      <c r="AN2" s="3"/>
      <c r="AO2" s="3"/>
      <c r="AP2" s="3"/>
      <c r="AQ2" s="6"/>
      <c r="AR2" s="5" t="s">
        <v>843</v>
      </c>
    </row>
    <row r="3" spans="1:44" s="12" customFormat="1" ht="30" customHeight="1">
      <c r="A3" s="323" t="s">
        <v>1</v>
      </c>
      <c r="B3" s="323"/>
      <c r="C3" s="323"/>
      <c r="D3" s="323"/>
      <c r="E3" s="323"/>
      <c r="F3" s="323"/>
      <c r="G3" s="323"/>
      <c r="H3" s="323"/>
      <c r="I3" s="323"/>
      <c r="J3" s="323"/>
      <c r="K3" s="323"/>
      <c r="L3" s="323"/>
      <c r="M3" s="323"/>
      <c r="N3" s="323"/>
      <c r="O3" s="323"/>
      <c r="P3" s="323"/>
      <c r="Q3" s="323"/>
      <c r="R3" s="323"/>
      <c r="S3" s="323"/>
      <c r="T3" s="323"/>
      <c r="U3" s="3"/>
      <c r="V3" s="3"/>
      <c r="W3" s="3"/>
      <c r="X3" s="3"/>
      <c r="Y3" s="3"/>
      <c r="Z3" s="3"/>
      <c r="AA3" s="3"/>
      <c r="AB3" s="3"/>
      <c r="AC3" s="3"/>
      <c r="AD3" s="3"/>
      <c r="AE3" s="3"/>
      <c r="AF3" s="3"/>
      <c r="AG3" s="3"/>
      <c r="AH3" s="3"/>
      <c r="AI3" s="3"/>
      <c r="AJ3" s="3"/>
      <c r="AK3" s="3"/>
      <c r="AL3" s="4"/>
      <c r="AM3" s="3"/>
      <c r="AN3" s="3"/>
      <c r="AO3" s="3"/>
      <c r="AP3" s="3"/>
      <c r="AQ3" s="6"/>
      <c r="AR3" s="7" t="s">
        <v>841</v>
      </c>
    </row>
    <row r="4" spans="1:44" s="12" customFormat="1" ht="6" customHeight="1">
      <c r="A4" s="9"/>
      <c r="B4" s="10"/>
      <c r="C4" s="10"/>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11"/>
      <c r="AM4" s="9"/>
      <c r="AN4" s="9"/>
      <c r="AO4" s="9"/>
      <c r="AP4" s="9"/>
      <c r="AQ4" s="9"/>
      <c r="AR4" s="3"/>
    </row>
    <row r="5" spans="2:3" s="12" customFormat="1" ht="15">
      <c r="B5" s="13"/>
      <c r="C5" s="13"/>
    </row>
    <row r="6" spans="1:44" ht="18.75">
      <c r="A6" s="324" t="s">
        <v>149</v>
      </c>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14"/>
    </row>
    <row r="7" spans="1:44" s="47" customFormat="1" ht="15" customHeight="1">
      <c r="A7" s="336" t="s">
        <v>802</v>
      </c>
      <c r="B7" s="336"/>
      <c r="C7" s="336"/>
      <c r="D7" s="336"/>
      <c r="E7" s="336"/>
      <c r="F7" s="336"/>
      <c r="G7" s="336"/>
      <c r="H7" s="336"/>
      <c r="I7" s="336"/>
      <c r="J7" s="336"/>
      <c r="K7" s="336"/>
      <c r="L7" s="336"/>
      <c r="M7" s="336"/>
      <c r="N7" s="336"/>
      <c r="O7" s="336"/>
      <c r="P7" s="336"/>
      <c r="Q7" s="336"/>
      <c r="R7" s="336"/>
      <c r="S7" s="336"/>
      <c r="T7" s="336"/>
      <c r="U7" s="336"/>
      <c r="V7" s="336"/>
      <c r="W7" s="336"/>
      <c r="X7" s="336"/>
      <c r="Y7" s="336"/>
      <c r="Z7" s="336"/>
      <c r="AA7" s="336"/>
      <c r="AB7" s="336"/>
      <c r="AC7" s="336"/>
      <c r="AD7" s="336"/>
      <c r="AE7" s="336"/>
      <c r="AF7" s="336"/>
      <c r="AG7" s="336"/>
      <c r="AH7" s="336"/>
      <c r="AI7" s="336"/>
      <c r="AJ7" s="336"/>
      <c r="AK7" s="336"/>
      <c r="AL7" s="336"/>
      <c r="AM7" s="336"/>
      <c r="AN7" s="336"/>
      <c r="AO7" s="336"/>
      <c r="AP7" s="336"/>
      <c r="AQ7" s="336"/>
      <c r="AR7" s="15"/>
    </row>
    <row r="8" spans="1:44" s="47" customFormat="1" ht="15" customHeight="1">
      <c r="A8" s="367" t="s">
        <v>808</v>
      </c>
      <c r="B8" s="367"/>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83"/>
    </row>
    <row r="9" spans="1:43" s="47" customFormat="1" ht="15" customHeight="1">
      <c r="A9" s="84"/>
      <c r="B9" s="46"/>
      <c r="C9" s="46"/>
      <c r="AC9" s="48"/>
      <c r="AD9" s="48"/>
      <c r="AE9" s="48"/>
      <c r="AF9" s="48"/>
      <c r="AG9" s="48"/>
      <c r="AH9" s="48"/>
      <c r="AJ9" s="48"/>
      <c r="AL9" s="82"/>
      <c r="AQ9" s="301"/>
    </row>
    <row r="10" spans="1:44" s="47" customFormat="1" ht="30" customHeight="1">
      <c r="A10" s="326" t="s">
        <v>7</v>
      </c>
      <c r="B10" s="322" t="s">
        <v>110</v>
      </c>
      <c r="C10" s="322"/>
      <c r="D10" s="322"/>
      <c r="E10" s="322"/>
      <c r="F10" s="322"/>
      <c r="G10" s="322"/>
      <c r="H10" s="322"/>
      <c r="I10" s="322"/>
      <c r="J10" s="322"/>
      <c r="K10" s="322"/>
      <c r="L10" s="322"/>
      <c r="M10" s="322"/>
      <c r="N10" s="322"/>
      <c r="O10" s="322"/>
      <c r="P10" s="322"/>
      <c r="Q10" s="322"/>
      <c r="R10" s="322"/>
      <c r="S10" s="322"/>
      <c r="T10" s="322"/>
      <c r="U10" s="86"/>
      <c r="V10" s="86"/>
      <c r="W10" s="86"/>
      <c r="X10" s="86"/>
      <c r="Y10" s="86"/>
      <c r="Z10" s="86"/>
      <c r="AA10" s="86"/>
      <c r="AB10" s="368"/>
      <c r="AC10" s="368"/>
      <c r="AD10" s="368"/>
      <c r="AE10" s="369" t="s">
        <v>806</v>
      </c>
      <c r="AF10" s="369"/>
      <c r="AG10" s="369"/>
      <c r="AH10" s="369"/>
      <c r="AI10" s="369"/>
      <c r="AJ10" s="369"/>
      <c r="AK10" s="87"/>
      <c r="AL10" s="369" t="s">
        <v>807</v>
      </c>
      <c r="AM10" s="369"/>
      <c r="AN10" s="369"/>
      <c r="AO10" s="369"/>
      <c r="AP10" s="369"/>
      <c r="AQ10" s="369"/>
      <c r="AR10" s="88"/>
    </row>
    <row r="11" spans="1:44" s="47" customFormat="1" ht="15" customHeight="1">
      <c r="A11" s="326"/>
      <c r="B11" s="322"/>
      <c r="C11" s="322"/>
      <c r="D11" s="322"/>
      <c r="E11" s="322"/>
      <c r="F11" s="322"/>
      <c r="G11" s="322"/>
      <c r="H11" s="322"/>
      <c r="I11" s="322"/>
      <c r="J11" s="322"/>
      <c r="K11" s="322"/>
      <c r="L11" s="322"/>
      <c r="M11" s="322"/>
      <c r="N11" s="322"/>
      <c r="O11" s="322"/>
      <c r="P11" s="322"/>
      <c r="Q11" s="322"/>
      <c r="R11" s="322"/>
      <c r="S11" s="322"/>
      <c r="T11" s="322"/>
      <c r="U11" s="86"/>
      <c r="V11" s="86"/>
      <c r="W11" s="86"/>
      <c r="X11" s="86"/>
      <c r="Y11" s="86"/>
      <c r="Z11" s="86"/>
      <c r="AA11" s="86"/>
      <c r="AB11" s="368"/>
      <c r="AC11" s="368"/>
      <c r="AD11" s="368"/>
      <c r="AE11" s="366" t="str">
        <f>Don_Vi_Tinh_V</f>
        <v>VND</v>
      </c>
      <c r="AF11" s="366"/>
      <c r="AG11" s="366"/>
      <c r="AH11" s="366"/>
      <c r="AI11" s="366"/>
      <c r="AJ11" s="366"/>
      <c r="AK11" s="89"/>
      <c r="AL11" s="366" t="str">
        <f>Don_Vi_Tinh_V</f>
        <v>VND</v>
      </c>
      <c r="AM11" s="366"/>
      <c r="AN11" s="366"/>
      <c r="AO11" s="366"/>
      <c r="AP11" s="366"/>
      <c r="AQ11" s="366"/>
      <c r="AR11" s="90"/>
    </row>
    <row r="12" spans="1:44" s="47" customFormat="1" ht="10.5" customHeight="1">
      <c r="A12" s="91"/>
      <c r="B12" s="92"/>
      <c r="C12" s="92"/>
      <c r="D12" s="93"/>
      <c r="E12" s="94"/>
      <c r="F12" s="93"/>
      <c r="G12" s="93"/>
      <c r="H12" s="93"/>
      <c r="I12" s="93"/>
      <c r="J12" s="93"/>
      <c r="K12" s="93"/>
      <c r="L12" s="93"/>
      <c r="M12" s="93"/>
      <c r="N12" s="93"/>
      <c r="O12" s="93"/>
      <c r="P12" s="93"/>
      <c r="Q12" s="93"/>
      <c r="R12" s="93"/>
      <c r="S12" s="93"/>
      <c r="T12" s="93"/>
      <c r="U12" s="93"/>
      <c r="V12" s="93"/>
      <c r="W12" s="93"/>
      <c r="X12" s="93"/>
      <c r="Y12" s="93"/>
      <c r="Z12" s="93"/>
      <c r="AA12" s="93"/>
      <c r="AB12" s="93"/>
      <c r="AC12" s="95"/>
      <c r="AD12" s="95"/>
      <c r="AE12" s="90"/>
      <c r="AF12" s="90"/>
      <c r="AG12" s="90"/>
      <c r="AH12" s="90"/>
      <c r="AI12" s="90"/>
      <c r="AJ12" s="90"/>
      <c r="AK12" s="96"/>
      <c r="AL12" s="90"/>
      <c r="AM12" s="90"/>
      <c r="AN12" s="90"/>
      <c r="AO12" s="90"/>
      <c r="AP12" s="90"/>
      <c r="AQ12" s="90"/>
      <c r="AR12" s="90"/>
    </row>
    <row r="13" spans="1:44" s="47" customFormat="1" ht="15" customHeight="1">
      <c r="A13" s="91"/>
      <c r="B13" s="97" t="s">
        <v>150</v>
      </c>
      <c r="C13" s="98"/>
      <c r="D13" s="93"/>
      <c r="E13" s="94"/>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356"/>
      <c r="AF13" s="356"/>
      <c r="AG13" s="356"/>
      <c r="AH13" s="356"/>
      <c r="AI13" s="356"/>
      <c r="AJ13" s="356"/>
      <c r="AK13" s="99"/>
      <c r="AL13" s="362"/>
      <c r="AM13" s="362"/>
      <c r="AN13" s="362"/>
      <c r="AO13" s="362"/>
      <c r="AP13" s="362"/>
      <c r="AQ13" s="362"/>
      <c r="AR13" s="101"/>
    </row>
    <row r="14" spans="1:44" s="47" customFormat="1" ht="15" customHeight="1">
      <c r="A14" s="91" t="s">
        <v>111</v>
      </c>
      <c r="B14" s="102" t="s">
        <v>151</v>
      </c>
      <c r="C14" s="103" t="s">
        <v>152</v>
      </c>
      <c r="D14" s="93"/>
      <c r="E14" s="104"/>
      <c r="F14" s="93"/>
      <c r="G14" s="93"/>
      <c r="H14" s="93"/>
      <c r="I14" s="93"/>
      <c r="J14" s="93"/>
      <c r="K14" s="93"/>
      <c r="L14" s="93"/>
      <c r="M14" s="93"/>
      <c r="N14" s="93"/>
      <c r="O14" s="93"/>
      <c r="P14" s="93"/>
      <c r="Q14" s="93"/>
      <c r="R14" s="93"/>
      <c r="S14" s="93"/>
      <c r="T14" s="93"/>
      <c r="U14" s="93"/>
      <c r="V14" s="93"/>
      <c r="W14" s="93"/>
      <c r="X14" s="93"/>
      <c r="Y14" s="93"/>
      <c r="Z14" s="93"/>
      <c r="AA14" s="93"/>
      <c r="AB14" s="93"/>
      <c r="AC14" s="105"/>
      <c r="AD14" s="93"/>
      <c r="AE14" s="309">
        <f>114689895+9283316196</f>
        <v>9398006091</v>
      </c>
      <c r="AF14" s="309"/>
      <c r="AG14" s="309"/>
      <c r="AH14" s="309"/>
      <c r="AI14" s="309"/>
      <c r="AJ14" s="309"/>
      <c r="AK14" s="106"/>
      <c r="AL14" s="309">
        <v>24199848121</v>
      </c>
      <c r="AM14" s="309"/>
      <c r="AN14" s="309"/>
      <c r="AO14" s="309"/>
      <c r="AP14" s="309"/>
      <c r="AQ14" s="309"/>
      <c r="AR14" s="107"/>
    </row>
    <row r="15" spans="1:44" s="47" customFormat="1" ht="15" customHeight="1">
      <c r="A15" s="91"/>
      <c r="B15" s="102"/>
      <c r="C15" s="103" t="s">
        <v>153</v>
      </c>
      <c r="D15" s="93"/>
      <c r="E15" s="104"/>
      <c r="F15" s="93"/>
      <c r="G15" s="93"/>
      <c r="H15" s="93"/>
      <c r="I15" s="93"/>
      <c r="J15" s="93"/>
      <c r="K15" s="93"/>
      <c r="L15" s="93"/>
      <c r="M15" s="93"/>
      <c r="N15" s="93"/>
      <c r="O15" s="93"/>
      <c r="P15" s="93"/>
      <c r="Q15" s="93"/>
      <c r="R15" s="93"/>
      <c r="S15" s="93"/>
      <c r="T15" s="93"/>
      <c r="U15" s="93"/>
      <c r="V15" s="93"/>
      <c r="W15" s="93"/>
      <c r="X15" s="93"/>
      <c r="Y15" s="93"/>
      <c r="Z15" s="93"/>
      <c r="AA15" s="93"/>
      <c r="AB15" s="93"/>
      <c r="AC15" s="105"/>
      <c r="AD15" s="93"/>
      <c r="AE15" s="309"/>
      <c r="AF15" s="309"/>
      <c r="AG15" s="309"/>
      <c r="AH15" s="309"/>
      <c r="AI15" s="309"/>
      <c r="AJ15" s="309"/>
      <c r="AK15" s="106"/>
      <c r="AL15" s="363"/>
      <c r="AM15" s="363"/>
      <c r="AN15" s="363"/>
      <c r="AO15" s="363"/>
      <c r="AP15" s="363"/>
      <c r="AQ15" s="363"/>
      <c r="AR15" s="107"/>
    </row>
    <row r="16" spans="1:44" s="47" customFormat="1" ht="15" customHeight="1">
      <c r="A16" s="91" t="s">
        <v>114</v>
      </c>
      <c r="B16" s="102" t="s">
        <v>154</v>
      </c>
      <c r="C16" s="108" t="s">
        <v>155</v>
      </c>
      <c r="D16" s="93"/>
      <c r="E16" s="104"/>
      <c r="F16" s="93"/>
      <c r="G16" s="93"/>
      <c r="H16" s="93"/>
      <c r="I16" s="93"/>
      <c r="J16" s="93"/>
      <c r="K16" s="93"/>
      <c r="L16" s="93"/>
      <c r="M16" s="93"/>
      <c r="N16" s="93"/>
      <c r="O16" s="93"/>
      <c r="P16" s="93"/>
      <c r="Q16" s="93"/>
      <c r="R16" s="93"/>
      <c r="S16" s="93"/>
      <c r="T16" s="93"/>
      <c r="U16" s="93"/>
      <c r="V16" s="93"/>
      <c r="W16" s="93"/>
      <c r="X16" s="93"/>
      <c r="Y16" s="93"/>
      <c r="Z16" s="93"/>
      <c r="AA16" s="93"/>
      <c r="AB16" s="93"/>
      <c r="AC16" s="109"/>
      <c r="AD16" s="93"/>
      <c r="AE16" s="309">
        <f>-192894615-11568324677</f>
        <v>-11761219292</v>
      </c>
      <c r="AF16" s="309"/>
      <c r="AG16" s="309"/>
      <c r="AH16" s="309"/>
      <c r="AI16" s="309"/>
      <c r="AJ16" s="309"/>
      <c r="AK16" s="106"/>
      <c r="AL16" s="309">
        <f>-1491901809-38129902510</f>
        <v>-39621804319</v>
      </c>
      <c r="AM16" s="309"/>
      <c r="AN16" s="309"/>
      <c r="AO16" s="309"/>
      <c r="AP16" s="309"/>
      <c r="AQ16" s="309"/>
      <c r="AR16" s="107"/>
    </row>
    <row r="17" spans="1:44" s="47" customFormat="1" ht="15" customHeight="1">
      <c r="A17" s="91" t="s">
        <v>156</v>
      </c>
      <c r="B17" s="102" t="s">
        <v>157</v>
      </c>
      <c r="C17" s="108" t="s">
        <v>158</v>
      </c>
      <c r="D17" s="93"/>
      <c r="E17" s="104"/>
      <c r="F17" s="93"/>
      <c r="G17" s="93"/>
      <c r="H17" s="93"/>
      <c r="I17" s="93"/>
      <c r="J17" s="93"/>
      <c r="K17" s="93"/>
      <c r="L17" s="93"/>
      <c r="M17" s="93"/>
      <c r="N17" s="93"/>
      <c r="O17" s="93"/>
      <c r="P17" s="93"/>
      <c r="Q17" s="93"/>
      <c r="R17" s="93"/>
      <c r="S17" s="93"/>
      <c r="T17" s="93"/>
      <c r="U17" s="93"/>
      <c r="V17" s="93"/>
      <c r="W17" s="93"/>
      <c r="X17" s="93"/>
      <c r="Y17" s="93"/>
      <c r="Z17" s="93"/>
      <c r="AA17" s="93"/>
      <c r="AB17" s="93"/>
      <c r="AC17" s="109"/>
      <c r="AD17" s="93"/>
      <c r="AE17" s="356">
        <f>-20000000-1785787588</f>
        <v>-1805787588</v>
      </c>
      <c r="AF17" s="356"/>
      <c r="AG17" s="356"/>
      <c r="AH17" s="356"/>
      <c r="AI17" s="356"/>
      <c r="AJ17" s="356"/>
      <c r="AK17" s="106"/>
      <c r="AL17" s="356">
        <f>-2076984217-3299576291</f>
        <v>-5376560508</v>
      </c>
      <c r="AM17" s="356"/>
      <c r="AN17" s="356"/>
      <c r="AO17" s="356"/>
      <c r="AP17" s="356"/>
      <c r="AQ17" s="356"/>
      <c r="AR17" s="107"/>
    </row>
    <row r="18" spans="1:44" s="47" customFormat="1" ht="15" customHeight="1">
      <c r="A18" s="91" t="s">
        <v>2</v>
      </c>
      <c r="B18" s="102" t="s">
        <v>159</v>
      </c>
      <c r="C18" s="108" t="s">
        <v>160</v>
      </c>
      <c r="D18" s="93"/>
      <c r="E18" s="104"/>
      <c r="F18" s="93"/>
      <c r="G18" s="93"/>
      <c r="H18" s="93"/>
      <c r="I18" s="93"/>
      <c r="J18" s="93"/>
      <c r="K18" s="93"/>
      <c r="L18" s="93"/>
      <c r="M18" s="93"/>
      <c r="N18" s="93"/>
      <c r="O18" s="93"/>
      <c r="P18" s="93"/>
      <c r="Q18" s="93"/>
      <c r="R18" s="93"/>
      <c r="S18" s="93"/>
      <c r="T18" s="93"/>
      <c r="U18" s="93"/>
      <c r="V18" s="93"/>
      <c r="W18" s="93"/>
      <c r="X18" s="93"/>
      <c r="Y18" s="93"/>
      <c r="Z18" s="93"/>
      <c r="AA18" s="93"/>
      <c r="AB18" s="93"/>
      <c r="AC18" s="109"/>
      <c r="AD18" s="93"/>
      <c r="AE18" s="356">
        <v>-14871290</v>
      </c>
      <c r="AF18" s="356"/>
      <c r="AG18" s="356"/>
      <c r="AH18" s="356"/>
      <c r="AI18" s="356"/>
      <c r="AJ18" s="356"/>
      <c r="AK18" s="106"/>
      <c r="AL18" s="356">
        <v>-53132132</v>
      </c>
      <c r="AM18" s="356"/>
      <c r="AN18" s="356"/>
      <c r="AO18" s="356"/>
      <c r="AP18" s="356"/>
      <c r="AQ18" s="356"/>
      <c r="AR18" s="107"/>
    </row>
    <row r="19" spans="1:44" s="47" customFormat="1" ht="15" customHeight="1">
      <c r="A19" s="91" t="s">
        <v>161</v>
      </c>
      <c r="B19" s="102" t="s">
        <v>162</v>
      </c>
      <c r="C19" s="108" t="s">
        <v>163</v>
      </c>
      <c r="D19" s="93"/>
      <c r="E19" s="104"/>
      <c r="F19" s="93"/>
      <c r="G19" s="93"/>
      <c r="H19" s="93"/>
      <c r="I19" s="93"/>
      <c r="J19" s="93"/>
      <c r="K19" s="93"/>
      <c r="L19" s="93"/>
      <c r="M19" s="93"/>
      <c r="N19" s="93"/>
      <c r="O19" s="93"/>
      <c r="P19" s="93"/>
      <c r="Q19" s="93"/>
      <c r="R19" s="93"/>
      <c r="S19" s="93"/>
      <c r="T19" s="93"/>
      <c r="U19" s="93"/>
      <c r="V19" s="93"/>
      <c r="W19" s="93"/>
      <c r="X19" s="93"/>
      <c r="Y19" s="93"/>
      <c r="Z19" s="93"/>
      <c r="AA19" s="93"/>
      <c r="AB19" s="93"/>
      <c r="AC19" s="109"/>
      <c r="AD19" s="93"/>
      <c r="AE19" s="356">
        <v>0</v>
      </c>
      <c r="AF19" s="356"/>
      <c r="AG19" s="356"/>
      <c r="AH19" s="356"/>
      <c r="AI19" s="356"/>
      <c r="AJ19" s="356"/>
      <c r="AK19" s="106"/>
      <c r="AL19" s="363">
        <v>-271930415</v>
      </c>
      <c r="AM19" s="363"/>
      <c r="AN19" s="363"/>
      <c r="AO19" s="363"/>
      <c r="AP19" s="363"/>
      <c r="AQ19" s="363"/>
      <c r="AR19" s="107"/>
    </row>
    <row r="20" spans="1:44" s="47" customFormat="1" ht="15" customHeight="1">
      <c r="A20" s="91" t="s">
        <v>164</v>
      </c>
      <c r="B20" s="102" t="s">
        <v>165</v>
      </c>
      <c r="C20" s="108" t="s">
        <v>166</v>
      </c>
      <c r="D20" s="93"/>
      <c r="E20" s="104"/>
      <c r="F20" s="93"/>
      <c r="G20" s="93"/>
      <c r="H20" s="93"/>
      <c r="I20" s="93"/>
      <c r="J20" s="93"/>
      <c r="K20" s="93"/>
      <c r="L20" s="93"/>
      <c r="M20" s="93"/>
      <c r="N20" s="93"/>
      <c r="O20" s="93"/>
      <c r="P20" s="93"/>
      <c r="Q20" s="93"/>
      <c r="R20" s="93"/>
      <c r="S20" s="93"/>
      <c r="T20" s="93"/>
      <c r="U20" s="93"/>
      <c r="V20" s="93"/>
      <c r="W20" s="93"/>
      <c r="X20" s="93"/>
      <c r="Y20" s="93"/>
      <c r="Z20" s="93"/>
      <c r="AA20" s="93"/>
      <c r="AB20" s="93"/>
      <c r="AC20" s="109"/>
      <c r="AD20" s="93"/>
      <c r="AE20" s="356">
        <f>115256048+12661373682</f>
        <v>12776629730</v>
      </c>
      <c r="AF20" s="356"/>
      <c r="AG20" s="356"/>
      <c r="AH20" s="356"/>
      <c r="AI20" s="356"/>
      <c r="AJ20" s="356"/>
      <c r="AK20" s="106"/>
      <c r="AL20" s="356">
        <f>6661728793+24898445220</f>
        <v>31560174013</v>
      </c>
      <c r="AM20" s="356"/>
      <c r="AN20" s="356"/>
      <c r="AO20" s="356"/>
      <c r="AP20" s="356"/>
      <c r="AQ20" s="356"/>
      <c r="AR20" s="107"/>
    </row>
    <row r="21" spans="1:44" s="47" customFormat="1" ht="15" customHeight="1">
      <c r="A21" s="91" t="s">
        <v>3</v>
      </c>
      <c r="B21" s="102" t="s">
        <v>167</v>
      </c>
      <c r="C21" s="108" t="s">
        <v>168</v>
      </c>
      <c r="D21" s="93"/>
      <c r="E21" s="104"/>
      <c r="F21" s="93"/>
      <c r="G21" s="93"/>
      <c r="H21" s="93"/>
      <c r="I21" s="93"/>
      <c r="J21" s="93"/>
      <c r="K21" s="93"/>
      <c r="L21" s="93"/>
      <c r="M21" s="93"/>
      <c r="N21" s="93"/>
      <c r="O21" s="93"/>
      <c r="P21" s="93"/>
      <c r="Q21" s="93"/>
      <c r="R21" s="93"/>
      <c r="S21" s="93"/>
      <c r="T21" s="93"/>
      <c r="U21" s="93"/>
      <c r="V21" s="93"/>
      <c r="W21" s="93"/>
      <c r="X21" s="93"/>
      <c r="Y21" s="93"/>
      <c r="Z21" s="93"/>
      <c r="AA21" s="93"/>
      <c r="AB21" s="93"/>
      <c r="AC21" s="109"/>
      <c r="AD21" s="93"/>
      <c r="AE21" s="356">
        <f>-1305000-12241960202</f>
        <v>-12243265202</v>
      </c>
      <c r="AF21" s="356"/>
      <c r="AG21" s="356"/>
      <c r="AH21" s="356"/>
      <c r="AI21" s="356"/>
      <c r="AJ21" s="356"/>
      <c r="AK21" s="106"/>
      <c r="AL21" s="356">
        <f>-2647756858-11156896118</f>
        <v>-13804652976</v>
      </c>
      <c r="AM21" s="356"/>
      <c r="AN21" s="356"/>
      <c r="AO21" s="356"/>
      <c r="AP21" s="356"/>
      <c r="AQ21" s="356"/>
      <c r="AR21" s="107"/>
    </row>
    <row r="22" spans="1:44" s="47" customFormat="1" ht="15" customHeight="1">
      <c r="A22" s="110" t="s">
        <v>121</v>
      </c>
      <c r="B22" s="111" t="s">
        <v>169</v>
      </c>
      <c r="C22" s="111"/>
      <c r="D22" s="112"/>
      <c r="E22" s="113"/>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4"/>
      <c r="AD22" s="112"/>
      <c r="AE22" s="364">
        <f>SUM(AE14:AJ21)</f>
        <v>-3650507551</v>
      </c>
      <c r="AF22" s="364"/>
      <c r="AG22" s="364"/>
      <c r="AH22" s="364"/>
      <c r="AI22" s="364"/>
      <c r="AJ22" s="364"/>
      <c r="AK22" s="106"/>
      <c r="AL22" s="365">
        <f>SUBTOTAL(109,AL14:AQ21)</f>
        <v>-3368058216</v>
      </c>
      <c r="AM22" s="365"/>
      <c r="AN22" s="365"/>
      <c r="AO22" s="365"/>
      <c r="AP22" s="365"/>
      <c r="AQ22" s="365"/>
      <c r="AR22" s="115"/>
    </row>
    <row r="23" spans="1:44" s="47" customFormat="1" ht="15" customHeight="1">
      <c r="A23" s="91"/>
      <c r="B23" s="116"/>
      <c r="C23" s="92"/>
      <c r="D23" s="93"/>
      <c r="E23" s="104"/>
      <c r="F23" s="93"/>
      <c r="G23" s="93"/>
      <c r="H23" s="93"/>
      <c r="I23" s="93"/>
      <c r="J23" s="93"/>
      <c r="K23" s="93"/>
      <c r="L23" s="93"/>
      <c r="M23" s="93"/>
      <c r="N23" s="93"/>
      <c r="O23" s="93"/>
      <c r="P23" s="93"/>
      <c r="Q23" s="93"/>
      <c r="R23" s="93"/>
      <c r="S23" s="93"/>
      <c r="T23" s="93"/>
      <c r="U23" s="93"/>
      <c r="V23" s="93"/>
      <c r="W23" s="93"/>
      <c r="X23" s="93"/>
      <c r="Y23" s="93"/>
      <c r="Z23" s="93"/>
      <c r="AA23" s="93"/>
      <c r="AB23" s="93"/>
      <c r="AC23" s="109"/>
      <c r="AD23" s="93"/>
      <c r="AE23" s="356"/>
      <c r="AF23" s="356"/>
      <c r="AG23" s="356"/>
      <c r="AH23" s="356"/>
      <c r="AI23" s="356"/>
      <c r="AJ23" s="356"/>
      <c r="AK23" s="307"/>
      <c r="AL23" s="357"/>
      <c r="AM23" s="357"/>
      <c r="AN23" s="357"/>
      <c r="AO23" s="357"/>
      <c r="AP23" s="357"/>
      <c r="AQ23" s="357"/>
      <c r="AR23" s="118"/>
    </row>
    <row r="24" spans="1:44" s="47" customFormat="1" ht="15" customHeight="1">
      <c r="A24" s="91"/>
      <c r="B24" s="97" t="s">
        <v>170</v>
      </c>
      <c r="C24" s="92"/>
      <c r="D24" s="93"/>
      <c r="E24" s="94"/>
      <c r="F24" s="93"/>
      <c r="G24" s="93"/>
      <c r="H24" s="93"/>
      <c r="I24" s="93"/>
      <c r="J24" s="93"/>
      <c r="K24" s="93"/>
      <c r="L24" s="93"/>
      <c r="M24" s="93"/>
      <c r="N24" s="93"/>
      <c r="O24" s="93"/>
      <c r="P24" s="93"/>
      <c r="Q24" s="93"/>
      <c r="R24" s="93"/>
      <c r="S24" s="93"/>
      <c r="T24" s="93"/>
      <c r="U24" s="93"/>
      <c r="V24" s="93"/>
      <c r="W24" s="93"/>
      <c r="X24" s="93"/>
      <c r="Y24" s="93"/>
      <c r="Z24" s="93"/>
      <c r="AA24" s="93"/>
      <c r="AB24" s="93"/>
      <c r="AC24" s="109"/>
      <c r="AD24" s="93"/>
      <c r="AE24" s="356"/>
      <c r="AF24" s="356"/>
      <c r="AG24" s="356"/>
      <c r="AH24" s="356"/>
      <c r="AI24" s="356"/>
      <c r="AJ24" s="356"/>
      <c r="AK24" s="100"/>
      <c r="AL24" s="362"/>
      <c r="AM24" s="362"/>
      <c r="AN24" s="362"/>
      <c r="AO24" s="362"/>
      <c r="AP24" s="362"/>
      <c r="AQ24" s="362"/>
      <c r="AR24" s="101"/>
    </row>
    <row r="25" spans="1:44" s="47" customFormat="1" ht="15" customHeight="1">
      <c r="A25" s="91" t="s">
        <v>123</v>
      </c>
      <c r="B25" s="306" t="s">
        <v>151</v>
      </c>
      <c r="C25" s="108" t="s">
        <v>171</v>
      </c>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19"/>
      <c r="AD25" s="108"/>
      <c r="AE25" s="309">
        <v>0</v>
      </c>
      <c r="AF25" s="309"/>
      <c r="AG25" s="309"/>
      <c r="AH25" s="309"/>
      <c r="AI25" s="309"/>
      <c r="AJ25" s="309"/>
      <c r="AK25" s="106"/>
      <c r="AL25" s="309">
        <f>-19052909-15857545</f>
        <v>-34910454</v>
      </c>
      <c r="AM25" s="309"/>
      <c r="AN25" s="309"/>
      <c r="AO25" s="309"/>
      <c r="AP25" s="309"/>
      <c r="AQ25" s="309"/>
      <c r="AR25" s="107"/>
    </row>
    <row r="26" spans="1:44" s="47" customFormat="1" ht="15" customHeight="1">
      <c r="A26" s="91"/>
      <c r="B26" s="306"/>
      <c r="C26" s="108" t="s">
        <v>172</v>
      </c>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20"/>
      <c r="AC26" s="121"/>
      <c r="AD26" s="120"/>
      <c r="AE26" s="309"/>
      <c r="AF26" s="309"/>
      <c r="AG26" s="309"/>
      <c r="AH26" s="309"/>
      <c r="AI26" s="309"/>
      <c r="AJ26" s="309"/>
      <c r="AK26" s="106"/>
      <c r="AL26" s="363"/>
      <c r="AM26" s="363"/>
      <c r="AN26" s="363"/>
      <c r="AO26" s="363"/>
      <c r="AP26" s="363"/>
      <c r="AQ26" s="363"/>
      <c r="AR26" s="107"/>
    </row>
    <row r="27" spans="1:44" s="47" customFormat="1" ht="15" customHeight="1">
      <c r="A27" s="91" t="s">
        <v>125</v>
      </c>
      <c r="B27" s="306" t="s">
        <v>832</v>
      </c>
      <c r="C27" s="108" t="s">
        <v>833</v>
      </c>
      <c r="D27" s="93"/>
      <c r="E27" s="104"/>
      <c r="F27" s="93"/>
      <c r="G27" s="93"/>
      <c r="H27" s="93"/>
      <c r="I27" s="93"/>
      <c r="J27" s="93"/>
      <c r="K27" s="93"/>
      <c r="L27" s="93"/>
      <c r="M27" s="93"/>
      <c r="N27" s="93"/>
      <c r="O27" s="93"/>
      <c r="P27" s="93"/>
      <c r="Q27" s="93"/>
      <c r="R27" s="93"/>
      <c r="S27" s="93"/>
      <c r="T27" s="93"/>
      <c r="U27" s="93"/>
      <c r="V27" s="93"/>
      <c r="W27" s="93"/>
      <c r="X27" s="93"/>
      <c r="Y27" s="93"/>
      <c r="Z27" s="93"/>
      <c r="AA27" s="93"/>
      <c r="AB27" s="93"/>
      <c r="AC27" s="109"/>
      <c r="AD27" s="93"/>
      <c r="AE27" s="356">
        <v>4934</v>
      </c>
      <c r="AF27" s="356"/>
      <c r="AG27" s="356"/>
      <c r="AH27" s="356"/>
      <c r="AI27" s="356"/>
      <c r="AJ27" s="356"/>
      <c r="AK27" s="106"/>
      <c r="AL27" s="356">
        <v>0</v>
      </c>
      <c r="AM27" s="356"/>
      <c r="AN27" s="356"/>
      <c r="AO27" s="356"/>
      <c r="AP27" s="356"/>
      <c r="AQ27" s="356"/>
      <c r="AR27" s="107"/>
    </row>
    <row r="28" spans="1:44" s="47" customFormat="1" ht="15" customHeight="1">
      <c r="A28" s="91" t="s">
        <v>127</v>
      </c>
      <c r="B28" s="306" t="s">
        <v>157</v>
      </c>
      <c r="C28" s="108" t="s">
        <v>834</v>
      </c>
      <c r="D28" s="93"/>
      <c r="E28" s="104"/>
      <c r="F28" s="93"/>
      <c r="G28" s="93"/>
      <c r="H28" s="93"/>
      <c r="I28" s="93"/>
      <c r="J28" s="93"/>
      <c r="K28" s="93"/>
      <c r="L28" s="93"/>
      <c r="M28" s="93"/>
      <c r="N28" s="93"/>
      <c r="O28" s="93"/>
      <c r="P28" s="93"/>
      <c r="Q28" s="93"/>
      <c r="R28" s="93"/>
      <c r="S28" s="93"/>
      <c r="T28" s="93"/>
      <c r="U28" s="93"/>
      <c r="V28" s="93"/>
      <c r="W28" s="93"/>
      <c r="X28" s="93"/>
      <c r="Y28" s="93"/>
      <c r="Z28" s="93"/>
      <c r="AA28" s="93"/>
      <c r="AB28" s="93"/>
      <c r="AC28" s="109"/>
      <c r="AD28" s="93"/>
      <c r="AE28" s="356">
        <v>-500000000</v>
      </c>
      <c r="AF28" s="356"/>
      <c r="AG28" s="356"/>
      <c r="AH28" s="356"/>
      <c r="AI28" s="356"/>
      <c r="AJ28" s="356"/>
      <c r="AK28" s="106"/>
      <c r="AL28" s="356">
        <v>-24631162813</v>
      </c>
      <c r="AM28" s="356"/>
      <c r="AN28" s="356"/>
      <c r="AO28" s="356"/>
      <c r="AP28" s="356"/>
      <c r="AQ28" s="356"/>
      <c r="AR28" s="107"/>
    </row>
    <row r="29" spans="1:44" s="47" customFormat="1" ht="15" customHeight="1">
      <c r="A29" s="91" t="s">
        <v>129</v>
      </c>
      <c r="B29" s="306" t="s">
        <v>159</v>
      </c>
      <c r="C29" s="108" t="s">
        <v>835</v>
      </c>
      <c r="D29" s="93"/>
      <c r="E29" s="104"/>
      <c r="F29" s="93"/>
      <c r="G29" s="93"/>
      <c r="H29" s="93"/>
      <c r="I29" s="93"/>
      <c r="J29" s="93"/>
      <c r="K29" s="93"/>
      <c r="L29" s="93"/>
      <c r="M29" s="93"/>
      <c r="N29" s="93"/>
      <c r="O29" s="93"/>
      <c r="P29" s="93"/>
      <c r="Q29" s="93"/>
      <c r="R29" s="93"/>
      <c r="S29" s="93"/>
      <c r="T29" s="93"/>
      <c r="U29" s="93"/>
      <c r="V29" s="93"/>
      <c r="W29" s="93"/>
      <c r="X29" s="93"/>
      <c r="Y29" s="93"/>
      <c r="Z29" s="93"/>
      <c r="AA29" s="93"/>
      <c r="AB29" s="93"/>
      <c r="AC29" s="109"/>
      <c r="AD29" s="93"/>
      <c r="AE29" s="356">
        <v>2301483117</v>
      </c>
      <c r="AF29" s="356"/>
      <c r="AG29" s="356"/>
      <c r="AH29" s="356"/>
      <c r="AI29" s="356"/>
      <c r="AJ29" s="356"/>
      <c r="AK29" s="106"/>
      <c r="AL29" s="356">
        <v>30041167938</v>
      </c>
      <c r="AM29" s="356"/>
      <c r="AN29" s="356"/>
      <c r="AO29" s="356"/>
      <c r="AP29" s="356"/>
      <c r="AQ29" s="356"/>
      <c r="AR29" s="107"/>
    </row>
    <row r="30" spans="1:44" s="47" customFormat="1" ht="15" customHeight="1">
      <c r="A30" s="91" t="s">
        <v>131</v>
      </c>
      <c r="B30" s="306" t="s">
        <v>162</v>
      </c>
      <c r="C30" s="108" t="s">
        <v>173</v>
      </c>
      <c r="D30" s="93"/>
      <c r="E30" s="104"/>
      <c r="F30" s="93"/>
      <c r="G30" s="93"/>
      <c r="H30" s="93"/>
      <c r="I30" s="93"/>
      <c r="J30" s="93"/>
      <c r="K30" s="93"/>
      <c r="L30" s="93"/>
      <c r="M30" s="93"/>
      <c r="N30" s="93"/>
      <c r="O30" s="93"/>
      <c r="P30" s="93"/>
      <c r="Q30" s="93"/>
      <c r="R30" s="93"/>
      <c r="S30" s="93"/>
      <c r="T30" s="93"/>
      <c r="U30" s="93"/>
      <c r="V30" s="93"/>
      <c r="W30" s="93"/>
      <c r="X30" s="93"/>
      <c r="Y30" s="93"/>
      <c r="Z30" s="93"/>
      <c r="AA30" s="93"/>
      <c r="AB30" s="93"/>
      <c r="AC30" s="109"/>
      <c r="AD30" s="93"/>
      <c r="AE30" s="356">
        <v>-5036000</v>
      </c>
      <c r="AF30" s="356"/>
      <c r="AG30" s="356"/>
      <c r="AH30" s="356"/>
      <c r="AI30" s="356"/>
      <c r="AJ30" s="356"/>
      <c r="AK30" s="106"/>
      <c r="AL30" s="356">
        <v>-1000000</v>
      </c>
      <c r="AM30" s="356"/>
      <c r="AN30" s="356"/>
      <c r="AO30" s="356"/>
      <c r="AP30" s="356"/>
      <c r="AQ30" s="356"/>
      <c r="AR30" s="107"/>
    </row>
    <row r="31" spans="1:44" s="47" customFormat="1" ht="15" customHeight="1">
      <c r="A31" s="91" t="s">
        <v>174</v>
      </c>
      <c r="B31" s="306" t="s">
        <v>165</v>
      </c>
      <c r="C31" s="108" t="s">
        <v>175</v>
      </c>
      <c r="D31" s="93"/>
      <c r="E31" s="104"/>
      <c r="F31" s="93"/>
      <c r="G31" s="93"/>
      <c r="H31" s="93"/>
      <c r="I31" s="93"/>
      <c r="J31" s="93"/>
      <c r="K31" s="93"/>
      <c r="L31" s="93"/>
      <c r="M31" s="93"/>
      <c r="N31" s="93"/>
      <c r="O31" s="93"/>
      <c r="P31" s="93"/>
      <c r="Q31" s="93"/>
      <c r="R31" s="93"/>
      <c r="S31" s="93"/>
      <c r="T31" s="93"/>
      <c r="U31" s="93"/>
      <c r="V31" s="93"/>
      <c r="W31" s="93"/>
      <c r="X31" s="93"/>
      <c r="Y31" s="93"/>
      <c r="Z31" s="93"/>
      <c r="AA31" s="93"/>
      <c r="AB31" s="93"/>
      <c r="AC31" s="109"/>
      <c r="AD31" s="93"/>
      <c r="AE31" s="356"/>
      <c r="AF31" s="356"/>
      <c r="AG31" s="356"/>
      <c r="AH31" s="356"/>
      <c r="AI31" s="356"/>
      <c r="AJ31" s="356"/>
      <c r="AK31" s="106"/>
      <c r="AL31" s="356">
        <v>460000000</v>
      </c>
      <c r="AM31" s="356"/>
      <c r="AN31" s="356"/>
      <c r="AO31" s="356"/>
      <c r="AP31" s="356"/>
      <c r="AQ31" s="356"/>
      <c r="AR31" s="107"/>
    </row>
    <row r="32" spans="1:44" s="47" customFormat="1" ht="15" customHeight="1">
      <c r="A32" s="91" t="s">
        <v>176</v>
      </c>
      <c r="B32" s="306" t="s">
        <v>167</v>
      </c>
      <c r="C32" s="108" t="s">
        <v>177</v>
      </c>
      <c r="D32" s="93"/>
      <c r="E32" s="104"/>
      <c r="F32" s="93"/>
      <c r="G32" s="93"/>
      <c r="H32" s="93"/>
      <c r="I32" s="93"/>
      <c r="J32" s="93"/>
      <c r="K32" s="93"/>
      <c r="L32" s="93"/>
      <c r="M32" s="93"/>
      <c r="N32" s="93"/>
      <c r="O32" s="93"/>
      <c r="P32" s="93"/>
      <c r="Q32" s="93"/>
      <c r="R32" s="93"/>
      <c r="S32" s="93"/>
      <c r="T32" s="93"/>
      <c r="U32" s="93"/>
      <c r="V32" s="93"/>
      <c r="W32" s="93"/>
      <c r="X32" s="93"/>
      <c r="Y32" s="93"/>
      <c r="Z32" s="93"/>
      <c r="AA32" s="93"/>
      <c r="AB32" s="93"/>
      <c r="AC32" s="109"/>
      <c r="AD32" s="93"/>
      <c r="AE32" s="356">
        <f>50350+9280012</f>
        <v>9330362</v>
      </c>
      <c r="AF32" s="356"/>
      <c r="AG32" s="356"/>
      <c r="AH32" s="356"/>
      <c r="AI32" s="356"/>
      <c r="AJ32" s="356"/>
      <c r="AK32" s="106"/>
      <c r="AL32" s="356">
        <f>3481074+15389966</f>
        <v>18871040</v>
      </c>
      <c r="AM32" s="356"/>
      <c r="AN32" s="356"/>
      <c r="AO32" s="356"/>
      <c r="AP32" s="356"/>
      <c r="AQ32" s="356"/>
      <c r="AR32" s="107"/>
    </row>
    <row r="33" spans="1:44" s="47" customFormat="1" ht="15" customHeight="1">
      <c r="A33" s="110" t="s">
        <v>133</v>
      </c>
      <c r="B33" s="111" t="s">
        <v>178</v>
      </c>
      <c r="C33" s="111"/>
      <c r="D33" s="112"/>
      <c r="E33" s="113"/>
      <c r="F33" s="112"/>
      <c r="G33" s="112"/>
      <c r="H33" s="112"/>
      <c r="I33" s="112"/>
      <c r="J33" s="112"/>
      <c r="K33" s="112"/>
      <c r="L33" s="112"/>
      <c r="M33" s="112"/>
      <c r="N33" s="112"/>
      <c r="O33" s="112"/>
      <c r="P33" s="112"/>
      <c r="Q33" s="112"/>
      <c r="R33" s="112"/>
      <c r="S33" s="112"/>
      <c r="T33" s="112"/>
      <c r="U33" s="112"/>
      <c r="V33" s="112"/>
      <c r="W33" s="112"/>
      <c r="X33" s="112"/>
      <c r="Y33" s="112"/>
      <c r="Z33" s="112"/>
      <c r="AA33" s="112"/>
      <c r="AB33" s="93"/>
      <c r="AC33" s="109"/>
      <c r="AD33" s="93"/>
      <c r="AE33" s="364">
        <f>SUM(AE25:AJ32)</f>
        <v>1805782413</v>
      </c>
      <c r="AF33" s="364"/>
      <c r="AG33" s="364"/>
      <c r="AH33" s="364"/>
      <c r="AI33" s="364"/>
      <c r="AJ33" s="364"/>
      <c r="AK33" s="122"/>
      <c r="AL33" s="365">
        <f>SUM(AL25:AQ32)</f>
        <v>5852965711</v>
      </c>
      <c r="AM33" s="365"/>
      <c r="AN33" s="365"/>
      <c r="AO33" s="365"/>
      <c r="AP33" s="365"/>
      <c r="AQ33" s="365"/>
      <c r="AR33" s="115"/>
    </row>
    <row r="34" spans="1:44" s="47" customFormat="1" ht="15" customHeight="1">
      <c r="A34" s="91"/>
      <c r="B34" s="116"/>
      <c r="C34" s="123"/>
      <c r="D34" s="93"/>
      <c r="E34" s="124"/>
      <c r="F34" s="93"/>
      <c r="G34" s="93"/>
      <c r="H34" s="93"/>
      <c r="I34" s="93"/>
      <c r="J34" s="93"/>
      <c r="K34" s="93"/>
      <c r="L34" s="93"/>
      <c r="M34" s="93"/>
      <c r="N34" s="93"/>
      <c r="O34" s="93"/>
      <c r="P34" s="93"/>
      <c r="Q34" s="93"/>
      <c r="R34" s="93"/>
      <c r="S34" s="93"/>
      <c r="T34" s="93"/>
      <c r="U34" s="93"/>
      <c r="V34" s="93"/>
      <c r="W34" s="93"/>
      <c r="X34" s="93"/>
      <c r="Y34" s="93"/>
      <c r="Z34" s="93"/>
      <c r="AA34" s="93"/>
      <c r="AB34" s="112"/>
      <c r="AC34" s="114"/>
      <c r="AD34" s="125"/>
      <c r="AE34" s="356"/>
      <c r="AF34" s="356"/>
      <c r="AG34" s="356"/>
      <c r="AH34" s="356"/>
      <c r="AI34" s="356"/>
      <c r="AJ34" s="356"/>
      <c r="AK34" s="117"/>
      <c r="AL34" s="357"/>
      <c r="AM34" s="357"/>
      <c r="AN34" s="357"/>
      <c r="AO34" s="357"/>
      <c r="AP34" s="357"/>
      <c r="AQ34" s="357"/>
      <c r="AR34" s="118"/>
    </row>
    <row r="35" spans="1:44" s="47" customFormat="1" ht="15" customHeight="1">
      <c r="A35" s="91"/>
      <c r="B35" s="97" t="s">
        <v>179</v>
      </c>
      <c r="C35" s="92"/>
      <c r="D35" s="93"/>
      <c r="E35" s="94"/>
      <c r="F35" s="93"/>
      <c r="G35" s="93"/>
      <c r="H35" s="93"/>
      <c r="I35" s="93"/>
      <c r="J35" s="93"/>
      <c r="K35" s="93"/>
      <c r="L35" s="93"/>
      <c r="M35" s="93"/>
      <c r="N35" s="93"/>
      <c r="O35" s="93"/>
      <c r="P35" s="93"/>
      <c r="Q35" s="93"/>
      <c r="R35" s="93"/>
      <c r="S35" s="93"/>
      <c r="T35" s="93"/>
      <c r="U35" s="93"/>
      <c r="V35" s="93"/>
      <c r="W35" s="93"/>
      <c r="X35" s="93"/>
      <c r="Y35" s="93"/>
      <c r="Z35" s="93"/>
      <c r="AA35" s="93"/>
      <c r="AB35" s="93"/>
      <c r="AC35" s="109"/>
      <c r="AD35" s="93"/>
      <c r="AE35" s="356"/>
      <c r="AF35" s="356"/>
      <c r="AG35" s="356"/>
      <c r="AH35" s="356"/>
      <c r="AI35" s="356"/>
      <c r="AJ35" s="356"/>
      <c r="AK35" s="100"/>
      <c r="AL35" s="362"/>
      <c r="AM35" s="362"/>
      <c r="AN35" s="362"/>
      <c r="AO35" s="362"/>
      <c r="AP35" s="362"/>
      <c r="AQ35" s="362"/>
      <c r="AR35" s="101"/>
    </row>
    <row r="36" spans="1:44" s="47" customFormat="1" ht="15" customHeight="1">
      <c r="A36" s="91" t="s">
        <v>135</v>
      </c>
      <c r="B36" s="102" t="s">
        <v>151</v>
      </c>
      <c r="C36" s="108" t="s">
        <v>180</v>
      </c>
      <c r="D36" s="93"/>
      <c r="E36" s="104"/>
      <c r="F36" s="93"/>
      <c r="G36" s="93"/>
      <c r="H36" s="93"/>
      <c r="I36" s="93"/>
      <c r="J36" s="93"/>
      <c r="K36" s="93"/>
      <c r="L36" s="93"/>
      <c r="M36" s="93"/>
      <c r="N36" s="93"/>
      <c r="O36" s="93"/>
      <c r="P36" s="93"/>
      <c r="Q36" s="93"/>
      <c r="R36" s="93"/>
      <c r="S36" s="93"/>
      <c r="T36" s="93"/>
      <c r="U36" s="93"/>
      <c r="V36" s="93"/>
      <c r="W36" s="93"/>
      <c r="X36" s="93"/>
      <c r="Y36" s="93"/>
      <c r="Z36" s="93"/>
      <c r="AA36" s="93"/>
      <c r="AB36" s="93"/>
      <c r="AC36" s="109"/>
      <c r="AD36" s="93"/>
      <c r="AE36" s="356">
        <v>0</v>
      </c>
      <c r="AF36" s="356"/>
      <c r="AG36" s="356"/>
      <c r="AH36" s="356"/>
      <c r="AI36" s="356"/>
      <c r="AJ36" s="356"/>
      <c r="AK36" s="106"/>
      <c r="AL36" s="356">
        <v>0</v>
      </c>
      <c r="AM36" s="356"/>
      <c r="AN36" s="356"/>
      <c r="AO36" s="356"/>
      <c r="AP36" s="356"/>
      <c r="AQ36" s="356"/>
      <c r="AR36" s="107"/>
    </row>
    <row r="37" spans="1:44" s="47" customFormat="1" ht="15" customHeight="1">
      <c r="A37" s="91"/>
      <c r="B37" s="102"/>
      <c r="C37" s="108" t="s">
        <v>181</v>
      </c>
      <c r="D37" s="93"/>
      <c r="E37" s="104"/>
      <c r="F37" s="93"/>
      <c r="G37" s="93"/>
      <c r="H37" s="93"/>
      <c r="I37" s="93"/>
      <c r="J37" s="93"/>
      <c r="K37" s="93"/>
      <c r="L37" s="93"/>
      <c r="M37" s="93"/>
      <c r="N37" s="93"/>
      <c r="O37" s="93"/>
      <c r="P37" s="93"/>
      <c r="Q37" s="93"/>
      <c r="R37" s="93"/>
      <c r="S37" s="93"/>
      <c r="T37" s="93"/>
      <c r="U37" s="93"/>
      <c r="V37" s="93"/>
      <c r="W37" s="93"/>
      <c r="X37" s="93"/>
      <c r="Y37" s="93"/>
      <c r="Z37" s="93"/>
      <c r="AA37" s="93"/>
      <c r="AB37" s="93"/>
      <c r="AC37" s="109"/>
      <c r="AD37" s="95"/>
      <c r="AE37" s="356"/>
      <c r="AF37" s="356"/>
      <c r="AG37" s="356"/>
      <c r="AH37" s="356"/>
      <c r="AI37" s="356"/>
      <c r="AJ37" s="356"/>
      <c r="AK37" s="106"/>
      <c r="AL37" s="363"/>
      <c r="AM37" s="363"/>
      <c r="AN37" s="363"/>
      <c r="AO37" s="363"/>
      <c r="AP37" s="363"/>
      <c r="AQ37" s="363"/>
      <c r="AR37" s="107"/>
    </row>
    <row r="38" spans="1:44" s="47" customFormat="1" ht="15" customHeight="1">
      <c r="A38" s="91" t="s">
        <v>182</v>
      </c>
      <c r="B38" s="102" t="s">
        <v>157</v>
      </c>
      <c r="C38" s="108" t="s">
        <v>183</v>
      </c>
      <c r="D38" s="93"/>
      <c r="E38" s="104"/>
      <c r="F38" s="93"/>
      <c r="G38" s="93"/>
      <c r="H38" s="93"/>
      <c r="I38" s="93"/>
      <c r="J38" s="93"/>
      <c r="K38" s="93"/>
      <c r="L38" s="93"/>
      <c r="M38" s="93"/>
      <c r="N38" s="93"/>
      <c r="O38" s="93"/>
      <c r="P38" s="93"/>
      <c r="Q38" s="93"/>
      <c r="R38" s="93"/>
      <c r="S38" s="93"/>
      <c r="T38" s="93"/>
      <c r="U38" s="93"/>
      <c r="V38" s="93"/>
      <c r="W38" s="93"/>
      <c r="X38" s="93"/>
      <c r="Y38" s="93"/>
      <c r="Z38" s="93"/>
      <c r="AA38" s="93"/>
      <c r="AB38" s="93"/>
      <c r="AC38" s="109"/>
      <c r="AD38" s="93"/>
      <c r="AE38" s="356">
        <v>0</v>
      </c>
      <c r="AF38" s="356"/>
      <c r="AG38" s="356"/>
      <c r="AH38" s="356"/>
      <c r="AI38" s="356"/>
      <c r="AJ38" s="356"/>
      <c r="AK38" s="106"/>
      <c r="AL38" s="363">
        <v>2022000</v>
      </c>
      <c r="AM38" s="363"/>
      <c r="AN38" s="363"/>
      <c r="AO38" s="363"/>
      <c r="AP38" s="363"/>
      <c r="AQ38" s="363"/>
      <c r="AR38" s="107"/>
    </row>
    <row r="39" spans="1:44" s="47" customFormat="1" ht="15" customHeight="1">
      <c r="A39" s="91" t="s">
        <v>184</v>
      </c>
      <c r="B39" s="102" t="s">
        <v>159</v>
      </c>
      <c r="C39" s="108" t="s">
        <v>185</v>
      </c>
      <c r="D39" s="93"/>
      <c r="E39" s="104"/>
      <c r="F39" s="93"/>
      <c r="G39" s="93"/>
      <c r="H39" s="93"/>
      <c r="I39" s="93"/>
      <c r="J39" s="93"/>
      <c r="K39" s="93"/>
      <c r="L39" s="93"/>
      <c r="M39" s="93"/>
      <c r="N39" s="93"/>
      <c r="O39" s="93"/>
      <c r="P39" s="93"/>
      <c r="Q39" s="93"/>
      <c r="R39" s="93"/>
      <c r="S39" s="93"/>
      <c r="T39" s="93"/>
      <c r="U39" s="93"/>
      <c r="V39" s="93"/>
      <c r="W39" s="93"/>
      <c r="X39" s="93"/>
      <c r="Y39" s="93"/>
      <c r="Z39" s="93"/>
      <c r="AA39" s="93"/>
      <c r="AB39" s="93"/>
      <c r="AC39" s="109"/>
      <c r="AD39" s="93"/>
      <c r="AE39" s="356">
        <v>-226000000</v>
      </c>
      <c r="AF39" s="356"/>
      <c r="AG39" s="356"/>
      <c r="AH39" s="356"/>
      <c r="AI39" s="356"/>
      <c r="AJ39" s="356"/>
      <c r="AK39" s="106"/>
      <c r="AL39" s="356">
        <f>-2022000-202500000</f>
        <v>-204522000</v>
      </c>
      <c r="AM39" s="356"/>
      <c r="AN39" s="356"/>
      <c r="AO39" s="356"/>
      <c r="AP39" s="356"/>
      <c r="AQ39" s="356"/>
      <c r="AR39" s="107"/>
    </row>
    <row r="40" spans="1:44" s="47" customFormat="1" ht="15" customHeight="1">
      <c r="A40" s="91" t="s">
        <v>186</v>
      </c>
      <c r="B40" s="102" t="s">
        <v>165</v>
      </c>
      <c r="C40" s="108" t="s">
        <v>187</v>
      </c>
      <c r="D40" s="93"/>
      <c r="E40" s="104"/>
      <c r="F40" s="93"/>
      <c r="G40" s="93"/>
      <c r="H40" s="93"/>
      <c r="I40" s="93"/>
      <c r="J40" s="93"/>
      <c r="K40" s="93"/>
      <c r="L40" s="93"/>
      <c r="M40" s="93"/>
      <c r="N40" s="93"/>
      <c r="O40" s="93"/>
      <c r="P40" s="93"/>
      <c r="Q40" s="93"/>
      <c r="R40" s="93"/>
      <c r="S40" s="93"/>
      <c r="T40" s="93"/>
      <c r="U40" s="93"/>
      <c r="V40" s="93"/>
      <c r="W40" s="93"/>
      <c r="X40" s="93"/>
      <c r="Y40" s="93"/>
      <c r="Z40" s="93"/>
      <c r="AA40" s="93"/>
      <c r="AB40" s="93"/>
      <c r="AC40" s="109"/>
      <c r="AD40" s="93"/>
      <c r="AE40" s="356">
        <v>0</v>
      </c>
      <c r="AF40" s="356"/>
      <c r="AG40" s="356"/>
      <c r="AH40" s="356"/>
      <c r="AI40" s="356"/>
      <c r="AJ40" s="356"/>
      <c r="AK40" s="106"/>
      <c r="AL40" s="363">
        <v>-200000</v>
      </c>
      <c r="AM40" s="363"/>
      <c r="AN40" s="363"/>
      <c r="AO40" s="363"/>
      <c r="AP40" s="363"/>
      <c r="AQ40" s="363"/>
      <c r="AR40" s="107"/>
    </row>
    <row r="41" spans="1:44" s="47" customFormat="1" ht="15" customHeight="1">
      <c r="A41" s="110" t="s">
        <v>139</v>
      </c>
      <c r="B41" s="111" t="s">
        <v>188</v>
      </c>
      <c r="C41" s="111"/>
      <c r="D41" s="112"/>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93"/>
      <c r="AC41" s="109"/>
      <c r="AD41" s="93"/>
      <c r="AE41" s="364">
        <f>SUBTOTAL(109,AE36:AJ40)</f>
        <v>-226000000</v>
      </c>
      <c r="AF41" s="364"/>
      <c r="AG41" s="364"/>
      <c r="AH41" s="364"/>
      <c r="AI41" s="364"/>
      <c r="AJ41" s="364"/>
      <c r="AK41" s="122"/>
      <c r="AL41" s="365">
        <f>SUBTOTAL(109,AL36:AQ40)</f>
        <v>-202700000</v>
      </c>
      <c r="AM41" s="365"/>
      <c r="AN41" s="365"/>
      <c r="AO41" s="365"/>
      <c r="AP41" s="365"/>
      <c r="AQ41" s="365"/>
      <c r="AR41" s="115"/>
    </row>
    <row r="42" spans="1:44" s="47" customFormat="1" ht="15" customHeight="1">
      <c r="A42" s="91"/>
      <c r="B42" s="123"/>
      <c r="C42" s="123"/>
      <c r="D42" s="93"/>
      <c r="E42" s="124"/>
      <c r="F42" s="93"/>
      <c r="G42" s="93"/>
      <c r="H42" s="93"/>
      <c r="I42" s="93"/>
      <c r="J42" s="93"/>
      <c r="K42" s="93"/>
      <c r="L42" s="93"/>
      <c r="M42" s="93"/>
      <c r="N42" s="93"/>
      <c r="O42" s="93"/>
      <c r="P42" s="93"/>
      <c r="Q42" s="93"/>
      <c r="R42" s="93"/>
      <c r="S42" s="93"/>
      <c r="T42" s="93"/>
      <c r="U42" s="93"/>
      <c r="V42" s="93"/>
      <c r="W42" s="93"/>
      <c r="X42" s="93"/>
      <c r="Y42" s="93"/>
      <c r="Z42" s="93"/>
      <c r="AA42" s="93"/>
      <c r="AB42" s="93"/>
      <c r="AC42" s="109"/>
      <c r="AD42" s="95"/>
      <c r="AE42" s="356"/>
      <c r="AF42" s="356"/>
      <c r="AG42" s="356"/>
      <c r="AH42" s="356"/>
      <c r="AI42" s="356"/>
      <c r="AJ42" s="356"/>
      <c r="AK42" s="117"/>
      <c r="AL42" s="357"/>
      <c r="AM42" s="357"/>
      <c r="AN42" s="357"/>
      <c r="AO42" s="357"/>
      <c r="AP42" s="357"/>
      <c r="AQ42" s="357"/>
      <c r="AR42" s="118"/>
    </row>
    <row r="43" spans="1:44" s="47" customFormat="1" ht="15" customHeight="1">
      <c r="A43" s="85" t="s">
        <v>141</v>
      </c>
      <c r="B43" s="97" t="s">
        <v>189</v>
      </c>
      <c r="C43" s="92"/>
      <c r="D43" s="93"/>
      <c r="E43" s="94"/>
      <c r="F43" s="93"/>
      <c r="G43" s="93"/>
      <c r="H43" s="93"/>
      <c r="I43" s="93"/>
      <c r="J43" s="93"/>
      <c r="K43" s="93"/>
      <c r="L43" s="93"/>
      <c r="M43" s="93"/>
      <c r="N43" s="93"/>
      <c r="O43" s="93"/>
      <c r="P43" s="93"/>
      <c r="Q43" s="93"/>
      <c r="R43" s="93"/>
      <c r="S43" s="93"/>
      <c r="T43" s="93"/>
      <c r="U43" s="93"/>
      <c r="V43" s="93"/>
      <c r="W43" s="93"/>
      <c r="X43" s="93"/>
      <c r="Y43" s="93"/>
      <c r="Z43" s="93"/>
      <c r="AA43" s="93"/>
      <c r="AB43" s="112"/>
      <c r="AC43" s="114"/>
      <c r="AD43" s="112"/>
      <c r="AE43" s="361">
        <f>AE22+AE33+AE41</f>
        <v>-2070725138</v>
      </c>
      <c r="AF43" s="361"/>
      <c r="AG43" s="361"/>
      <c r="AH43" s="361"/>
      <c r="AI43" s="361"/>
      <c r="AJ43" s="361"/>
      <c r="AK43" s="100"/>
      <c r="AL43" s="362">
        <f>AL22+AL33+AL41</f>
        <v>2282207495</v>
      </c>
      <c r="AM43" s="362"/>
      <c r="AN43" s="362"/>
      <c r="AO43" s="362"/>
      <c r="AP43" s="362"/>
      <c r="AQ43" s="362"/>
      <c r="AR43" s="101"/>
    </row>
    <row r="44" spans="1:44" s="47" customFormat="1" ht="15" customHeight="1">
      <c r="A44" s="91"/>
      <c r="B44" s="92"/>
      <c r="C44" s="92"/>
      <c r="D44" s="93"/>
      <c r="E44" s="104"/>
      <c r="F44" s="93"/>
      <c r="G44" s="93"/>
      <c r="H44" s="93"/>
      <c r="I44" s="93"/>
      <c r="J44" s="93"/>
      <c r="K44" s="93"/>
      <c r="L44" s="93"/>
      <c r="M44" s="93"/>
      <c r="N44" s="93"/>
      <c r="O44" s="93"/>
      <c r="P44" s="93"/>
      <c r="Q44" s="93"/>
      <c r="R44" s="93"/>
      <c r="S44" s="93"/>
      <c r="T44" s="93"/>
      <c r="U44" s="93"/>
      <c r="V44" s="93"/>
      <c r="W44" s="93"/>
      <c r="X44" s="93"/>
      <c r="Y44" s="93"/>
      <c r="Z44" s="93"/>
      <c r="AA44" s="93"/>
      <c r="AB44" s="93"/>
      <c r="AC44" s="109"/>
      <c r="AD44" s="95"/>
      <c r="AE44" s="356"/>
      <c r="AF44" s="356"/>
      <c r="AG44" s="356"/>
      <c r="AH44" s="356"/>
      <c r="AI44" s="356"/>
      <c r="AJ44" s="356"/>
      <c r="AK44" s="117"/>
      <c r="AL44" s="357"/>
      <c r="AM44" s="357"/>
      <c r="AN44" s="357"/>
      <c r="AO44" s="357"/>
      <c r="AP44" s="357"/>
      <c r="AQ44" s="357"/>
      <c r="AR44" s="118"/>
    </row>
    <row r="45" spans="1:44" s="47" customFormat="1" ht="15.75" customHeight="1">
      <c r="A45" s="85" t="s">
        <v>145</v>
      </c>
      <c r="B45" s="97" t="s">
        <v>190</v>
      </c>
      <c r="C45" s="92"/>
      <c r="D45" s="93"/>
      <c r="E45" s="94"/>
      <c r="F45" s="93"/>
      <c r="G45" s="93"/>
      <c r="H45" s="93"/>
      <c r="I45" s="93"/>
      <c r="J45" s="93"/>
      <c r="K45" s="93"/>
      <c r="L45" s="93"/>
      <c r="M45" s="93"/>
      <c r="N45" s="93"/>
      <c r="O45" s="93"/>
      <c r="P45" s="93"/>
      <c r="Q45" s="93"/>
      <c r="R45" s="93"/>
      <c r="S45" s="93"/>
      <c r="T45" s="93"/>
      <c r="U45" s="93"/>
      <c r="V45" s="93"/>
      <c r="W45" s="93"/>
      <c r="X45" s="93"/>
      <c r="Y45" s="93"/>
      <c r="Z45" s="93"/>
      <c r="AA45" s="93"/>
      <c r="AB45" s="93"/>
      <c r="AC45" s="109"/>
      <c r="AD45" s="93"/>
      <c r="AE45" s="314">
        <f>60506344+4184328559</f>
        <v>4244834903</v>
      </c>
      <c r="AF45" s="314"/>
      <c r="AG45" s="314"/>
      <c r="AH45" s="314"/>
      <c r="AI45" s="314"/>
      <c r="AJ45" s="314"/>
      <c r="AK45" s="100"/>
      <c r="AL45" s="314">
        <v>4673144125</v>
      </c>
      <c r="AM45" s="314"/>
      <c r="AN45" s="314"/>
      <c r="AO45" s="314"/>
      <c r="AP45" s="314"/>
      <c r="AQ45" s="314"/>
      <c r="AR45" s="101"/>
    </row>
    <row r="46" spans="1:44" s="47" customFormat="1" ht="15" customHeight="1" thickBot="1">
      <c r="A46" s="85" t="s">
        <v>147</v>
      </c>
      <c r="B46" s="97" t="s">
        <v>191</v>
      </c>
      <c r="C46" s="92"/>
      <c r="D46" s="93"/>
      <c r="E46" s="94"/>
      <c r="F46" s="93"/>
      <c r="G46" s="93"/>
      <c r="H46" s="93"/>
      <c r="I46" s="93"/>
      <c r="J46" s="93"/>
      <c r="K46" s="93"/>
      <c r="L46" s="93"/>
      <c r="M46" s="93"/>
      <c r="N46" s="93"/>
      <c r="O46" s="93"/>
      <c r="P46" s="93"/>
      <c r="Q46" s="93"/>
      <c r="R46" s="93"/>
      <c r="S46" s="93"/>
      <c r="T46" s="93"/>
      <c r="U46" s="93"/>
      <c r="V46" s="93"/>
      <c r="W46" s="93"/>
      <c r="X46" s="93"/>
      <c r="Y46" s="93"/>
      <c r="Z46" s="93"/>
      <c r="AA46" s="93"/>
      <c r="AB46" s="359">
        <v>3</v>
      </c>
      <c r="AC46" s="359"/>
      <c r="AD46" s="359"/>
      <c r="AE46" s="313">
        <f>AE43+AE45</f>
        <v>2174109765</v>
      </c>
      <c r="AF46" s="313"/>
      <c r="AG46" s="313"/>
      <c r="AH46" s="313"/>
      <c r="AI46" s="313"/>
      <c r="AJ46" s="313"/>
      <c r="AK46" s="100"/>
      <c r="AL46" s="360">
        <f>AL43+AL45</f>
        <v>6955351620</v>
      </c>
      <c r="AM46" s="360"/>
      <c r="AN46" s="360"/>
      <c r="AO46" s="360"/>
      <c r="AP46" s="360"/>
      <c r="AQ46" s="360"/>
      <c r="AR46" s="101"/>
    </row>
    <row r="47" spans="1:36" s="47" customFormat="1" ht="15" customHeight="1" thickTop="1">
      <c r="A47" s="84"/>
      <c r="B47" s="126"/>
      <c r="C47" s="126"/>
      <c r="AB47" s="93"/>
      <c r="AC47" s="95"/>
      <c r="AD47" s="95"/>
      <c r="AE47" s="48"/>
      <c r="AF47" s="48"/>
      <c r="AG47" s="48"/>
      <c r="AH47" s="48"/>
      <c r="AJ47" s="48"/>
    </row>
    <row r="48" spans="1:44" s="3" customFormat="1" ht="15" customHeight="1" outlineLevel="1">
      <c r="A48" s="22"/>
      <c r="B48" s="45"/>
      <c r="C48" s="46"/>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8"/>
      <c r="AD48" s="50"/>
      <c r="AE48" s="358" t="s">
        <v>831</v>
      </c>
      <c r="AF48" s="358"/>
      <c r="AG48" s="358"/>
      <c r="AH48" s="358"/>
      <c r="AI48" s="358"/>
      <c r="AJ48" s="358"/>
      <c r="AK48" s="358"/>
      <c r="AL48" s="358"/>
      <c r="AM48" s="358"/>
      <c r="AN48" s="358"/>
      <c r="AO48" s="358"/>
      <c r="AP48" s="358"/>
      <c r="AQ48" s="358"/>
      <c r="AR48" s="47"/>
    </row>
    <row r="49" spans="1:43" s="3" customFormat="1" ht="15" customHeight="1" outlineLevel="1">
      <c r="A49" s="332" t="s">
        <v>836</v>
      </c>
      <c r="B49" s="332"/>
      <c r="C49" s="332"/>
      <c r="D49" s="332"/>
      <c r="E49" s="332"/>
      <c r="F49" s="332"/>
      <c r="G49" s="332"/>
      <c r="H49" s="332"/>
      <c r="I49" s="332"/>
      <c r="J49" s="332"/>
      <c r="K49" s="332"/>
      <c r="L49" s="332"/>
      <c r="M49" s="332" t="s">
        <v>800</v>
      </c>
      <c r="N49" s="332"/>
      <c r="O49" s="332"/>
      <c r="P49" s="332"/>
      <c r="Q49" s="332"/>
      <c r="R49" s="332"/>
      <c r="S49" s="332"/>
      <c r="T49" s="332"/>
      <c r="U49" s="332"/>
      <c r="V49" s="332"/>
      <c r="W49" s="332"/>
      <c r="X49" s="332"/>
      <c r="Y49" s="332"/>
      <c r="Z49" s="332"/>
      <c r="AA49" s="332"/>
      <c r="AB49" s="332"/>
      <c r="AC49" s="332"/>
      <c r="AD49" s="332"/>
      <c r="AE49" s="332" t="s">
        <v>828</v>
      </c>
      <c r="AF49" s="332"/>
      <c r="AG49" s="332"/>
      <c r="AH49" s="332"/>
      <c r="AI49" s="332"/>
      <c r="AJ49" s="332"/>
      <c r="AK49" s="332"/>
      <c r="AL49" s="332"/>
      <c r="AM49" s="332"/>
      <c r="AN49" s="332"/>
      <c r="AO49" s="332"/>
      <c r="AP49" s="332"/>
      <c r="AQ49" s="332"/>
    </row>
    <row r="50" spans="1:37" s="3" customFormat="1" ht="12.75" outlineLevel="1">
      <c r="A50" s="22"/>
      <c r="B50" s="45"/>
      <c r="C50" s="46"/>
      <c r="D50" s="47"/>
      <c r="E50" s="47"/>
      <c r="F50" s="47"/>
      <c r="G50" s="47"/>
      <c r="H50" s="47"/>
      <c r="I50" s="47"/>
      <c r="J50" s="47"/>
      <c r="L50" s="47"/>
      <c r="M50" s="47"/>
      <c r="N50" s="47"/>
      <c r="O50" s="47"/>
      <c r="P50" s="47"/>
      <c r="Q50" s="47"/>
      <c r="R50" s="47"/>
      <c r="T50" s="47"/>
      <c r="U50" s="47"/>
      <c r="V50" s="48"/>
      <c r="W50" s="48"/>
      <c r="X50" s="48"/>
      <c r="Y50" s="48"/>
      <c r="Z50" s="48"/>
      <c r="AA50" s="48"/>
      <c r="AB50" s="47"/>
      <c r="AD50" s="47"/>
      <c r="AE50" s="47"/>
      <c r="AF50" s="47"/>
      <c r="AG50" s="47"/>
      <c r="AH50" s="47"/>
      <c r="AI50" s="47"/>
      <c r="AJ50" s="47"/>
      <c r="AK50" s="47"/>
    </row>
    <row r="51" spans="1:37" s="3" customFormat="1" ht="12.75" outlineLevel="1">
      <c r="A51" s="22"/>
      <c r="B51" s="45"/>
      <c r="C51" s="46"/>
      <c r="D51" s="47"/>
      <c r="E51" s="47"/>
      <c r="F51" s="47"/>
      <c r="G51" s="47"/>
      <c r="H51" s="47"/>
      <c r="I51" s="47"/>
      <c r="J51" s="47"/>
      <c r="L51" s="47"/>
      <c r="M51" s="47"/>
      <c r="N51" s="47"/>
      <c r="O51" s="47"/>
      <c r="P51" s="47"/>
      <c r="Q51" s="47"/>
      <c r="R51" s="47"/>
      <c r="T51" s="47"/>
      <c r="U51" s="47"/>
      <c r="V51" s="48"/>
      <c r="W51" s="48"/>
      <c r="X51" s="48"/>
      <c r="Y51" s="48"/>
      <c r="Z51" s="48"/>
      <c r="AA51" s="48"/>
      <c r="AB51" s="47"/>
      <c r="AD51" s="47"/>
      <c r="AE51" s="47"/>
      <c r="AF51" s="47"/>
      <c r="AG51" s="47"/>
      <c r="AH51" s="47"/>
      <c r="AI51" s="47"/>
      <c r="AJ51" s="47"/>
      <c r="AK51" s="47"/>
    </row>
    <row r="52" spans="1:37" s="3" customFormat="1" ht="12.75" outlineLevel="1">
      <c r="A52" s="22"/>
      <c r="B52" s="45"/>
      <c r="C52" s="46"/>
      <c r="D52" s="47"/>
      <c r="E52" s="47"/>
      <c r="F52" s="47"/>
      <c r="G52" s="47"/>
      <c r="H52" s="47"/>
      <c r="I52" s="47"/>
      <c r="J52" s="47"/>
      <c r="L52" s="47"/>
      <c r="M52" s="47"/>
      <c r="N52" s="47"/>
      <c r="O52" s="47"/>
      <c r="P52" s="47"/>
      <c r="Q52" s="47"/>
      <c r="R52" s="47"/>
      <c r="T52" s="47"/>
      <c r="U52" s="47"/>
      <c r="V52" s="48"/>
      <c r="W52" s="48"/>
      <c r="X52" s="48"/>
      <c r="Y52" s="48"/>
      <c r="Z52" s="48"/>
      <c r="AA52" s="48"/>
      <c r="AB52" s="47"/>
      <c r="AD52" s="47"/>
      <c r="AE52" s="47"/>
      <c r="AF52" s="47"/>
      <c r="AG52" s="47"/>
      <c r="AH52" s="47"/>
      <c r="AI52" s="47"/>
      <c r="AJ52" s="47"/>
      <c r="AK52" s="47"/>
    </row>
    <row r="53" spans="1:37" s="3" customFormat="1" ht="12.75" outlineLevel="1">
      <c r="A53" s="22"/>
      <c r="B53" s="45"/>
      <c r="C53" s="46"/>
      <c r="D53" s="47"/>
      <c r="E53" s="47"/>
      <c r="F53" s="47"/>
      <c r="G53" s="47"/>
      <c r="H53" s="47"/>
      <c r="I53" s="47"/>
      <c r="J53" s="47"/>
      <c r="L53" s="47"/>
      <c r="M53" s="47"/>
      <c r="N53" s="47"/>
      <c r="O53" s="47"/>
      <c r="P53" s="47"/>
      <c r="Q53" s="47"/>
      <c r="R53" s="47"/>
      <c r="T53" s="47"/>
      <c r="U53" s="47"/>
      <c r="V53" s="48"/>
      <c r="W53" s="48"/>
      <c r="X53" s="48"/>
      <c r="Y53" s="48"/>
      <c r="Z53" s="48"/>
      <c r="AA53" s="48"/>
      <c r="AB53" s="47"/>
      <c r="AD53" s="47"/>
      <c r="AE53" s="47"/>
      <c r="AF53" s="47"/>
      <c r="AG53" s="47"/>
      <c r="AH53" s="47"/>
      <c r="AI53" s="47"/>
      <c r="AJ53" s="47"/>
      <c r="AK53" s="47"/>
    </row>
    <row r="54" spans="1:37" s="3" customFormat="1" ht="12.75" outlineLevel="1">
      <c r="A54" s="22"/>
      <c r="B54" s="45"/>
      <c r="C54" s="46"/>
      <c r="D54" s="47"/>
      <c r="E54" s="47"/>
      <c r="F54" s="47"/>
      <c r="G54" s="47"/>
      <c r="H54" s="47"/>
      <c r="I54" s="47"/>
      <c r="J54" s="47"/>
      <c r="L54" s="47"/>
      <c r="M54" s="47"/>
      <c r="N54" s="47"/>
      <c r="O54" s="47"/>
      <c r="P54" s="47"/>
      <c r="Q54" s="47"/>
      <c r="R54" s="47"/>
      <c r="T54" s="47"/>
      <c r="U54" s="47"/>
      <c r="V54" s="48"/>
      <c r="W54" s="48"/>
      <c r="X54" s="48"/>
      <c r="Y54" s="48"/>
      <c r="Z54" s="48"/>
      <c r="AA54" s="48"/>
      <c r="AB54" s="47"/>
      <c r="AD54" s="47"/>
      <c r="AE54" s="47"/>
      <c r="AF54" s="47"/>
      <c r="AG54" s="47"/>
      <c r="AH54" s="47"/>
      <c r="AI54" s="47"/>
      <c r="AJ54" s="47"/>
      <c r="AK54" s="47"/>
    </row>
    <row r="55" spans="1:43" s="1" customFormat="1" ht="15" customHeight="1" outlineLevel="1">
      <c r="A55" s="353" t="s">
        <v>829</v>
      </c>
      <c r="B55" s="353"/>
      <c r="C55" s="353"/>
      <c r="D55" s="353"/>
      <c r="E55" s="353"/>
      <c r="F55" s="353"/>
      <c r="G55" s="353"/>
      <c r="H55" s="353"/>
      <c r="I55" s="353"/>
      <c r="J55" s="353"/>
      <c r="K55" s="353"/>
      <c r="L55" s="353"/>
      <c r="M55" s="353" t="s">
        <v>108</v>
      </c>
      <c r="N55" s="353"/>
      <c r="O55" s="353"/>
      <c r="P55" s="353"/>
      <c r="Q55" s="353"/>
      <c r="R55" s="353"/>
      <c r="S55" s="353"/>
      <c r="T55" s="353"/>
      <c r="U55" s="353"/>
      <c r="V55" s="353"/>
      <c r="W55" s="353"/>
      <c r="X55" s="353"/>
      <c r="Y55" s="353"/>
      <c r="Z55" s="353"/>
      <c r="AA55" s="353"/>
      <c r="AB55" s="353"/>
      <c r="AC55" s="353"/>
      <c r="AD55" s="353"/>
      <c r="AE55" s="353" t="s">
        <v>830</v>
      </c>
      <c r="AF55" s="353"/>
      <c r="AG55" s="353"/>
      <c r="AH55" s="353"/>
      <c r="AI55" s="353"/>
      <c r="AJ55" s="353"/>
      <c r="AK55" s="353"/>
      <c r="AL55" s="353"/>
      <c r="AM55" s="353"/>
      <c r="AN55" s="353"/>
      <c r="AO55" s="353"/>
      <c r="AP55" s="353"/>
      <c r="AQ55" s="353"/>
    </row>
    <row r="56" spans="1:43" s="3" customFormat="1" ht="15" customHeight="1" outlineLevel="1">
      <c r="A56" s="52"/>
      <c r="B56" s="52"/>
      <c r="C56" s="52"/>
      <c r="D56" s="52"/>
      <c r="E56" s="52"/>
      <c r="F56" s="52"/>
      <c r="G56" s="52"/>
      <c r="H56" s="52"/>
      <c r="I56" s="52"/>
      <c r="J56" s="52"/>
      <c r="K56" s="52"/>
      <c r="L56" s="52"/>
      <c r="M56" s="52"/>
      <c r="N56" s="52"/>
      <c r="O56" s="52"/>
      <c r="P56" s="53"/>
      <c r="Q56" s="47"/>
      <c r="R56" s="53"/>
      <c r="T56" s="47"/>
      <c r="U56" s="47"/>
      <c r="V56" s="285"/>
      <c r="W56" s="285"/>
      <c r="X56" s="285"/>
      <c r="Y56" s="285"/>
      <c r="Z56" s="285"/>
      <c r="AA56" s="285"/>
      <c r="AB56" s="285"/>
      <c r="AC56" s="285"/>
      <c r="AD56" s="285"/>
      <c r="AE56" s="332"/>
      <c r="AF56" s="332"/>
      <c r="AG56" s="332"/>
      <c r="AH56" s="332"/>
      <c r="AI56" s="332"/>
      <c r="AJ56" s="332"/>
      <c r="AK56" s="332"/>
      <c r="AL56" s="332"/>
      <c r="AM56" s="332"/>
      <c r="AN56" s="332"/>
      <c r="AO56" s="332"/>
      <c r="AP56" s="332"/>
      <c r="AQ56" s="332"/>
    </row>
    <row r="57" spans="1:36" s="47" customFormat="1" ht="1.5" customHeight="1">
      <c r="A57" s="84"/>
      <c r="B57" s="126"/>
      <c r="C57" s="126"/>
      <c r="AC57" s="48"/>
      <c r="AD57" s="48"/>
      <c r="AE57" s="48"/>
      <c r="AF57" s="48"/>
      <c r="AG57" s="48"/>
      <c r="AH57" s="48"/>
      <c r="AJ57" s="48"/>
    </row>
    <row r="58" spans="2:3" ht="15">
      <c r="B58" s="55"/>
      <c r="C58" s="55"/>
    </row>
    <row r="59" spans="2:3" ht="15">
      <c r="B59" s="55"/>
      <c r="C59" s="55"/>
    </row>
    <row r="60" spans="2:3" ht="15">
      <c r="B60" s="55"/>
      <c r="C60" s="55"/>
    </row>
    <row r="61" spans="2:3" ht="15">
      <c r="B61" s="55"/>
      <c r="C61" s="55"/>
    </row>
    <row r="62" spans="2:3" ht="15">
      <c r="B62" s="55"/>
      <c r="C62" s="55"/>
    </row>
    <row r="63" spans="2:3" ht="15">
      <c r="B63" s="55"/>
      <c r="C63" s="55"/>
    </row>
    <row r="64" spans="2:3" ht="15">
      <c r="B64" s="55"/>
      <c r="C64" s="55"/>
    </row>
    <row r="65" spans="2:3" ht="15">
      <c r="B65" s="55"/>
      <c r="C65" s="55"/>
    </row>
    <row r="66" spans="2:3" ht="15">
      <c r="B66" s="55"/>
      <c r="C66" s="55"/>
    </row>
    <row r="67" spans="2:3" ht="15">
      <c r="B67" s="55"/>
      <c r="C67" s="55"/>
    </row>
    <row r="68" spans="2:3" ht="15">
      <c r="B68" s="55"/>
      <c r="C68" s="55"/>
    </row>
    <row r="69" spans="2:3" ht="15">
      <c r="B69" s="55"/>
      <c r="C69" s="55"/>
    </row>
    <row r="70" spans="2:3" ht="15">
      <c r="B70" s="55"/>
      <c r="C70" s="55"/>
    </row>
    <row r="71" spans="2:3" ht="15">
      <c r="B71" s="55"/>
      <c r="C71" s="55"/>
    </row>
    <row r="72" spans="2:3" ht="15">
      <c r="B72" s="55"/>
      <c r="C72" s="55"/>
    </row>
    <row r="73" spans="2:3" ht="15">
      <c r="B73" s="55"/>
      <c r="C73" s="55"/>
    </row>
    <row r="74" spans="2:3" ht="15">
      <c r="B74" s="55"/>
      <c r="C74" s="55"/>
    </row>
    <row r="75" spans="2:3" ht="15">
      <c r="B75" s="55"/>
      <c r="C75" s="55"/>
    </row>
    <row r="76" spans="2:3" ht="15">
      <c r="B76" s="55"/>
      <c r="C76" s="55"/>
    </row>
    <row r="77" spans="2:3" ht="15">
      <c r="B77" s="55"/>
      <c r="C77" s="55"/>
    </row>
    <row r="78" spans="2:3" ht="15">
      <c r="B78" s="55"/>
      <c r="C78" s="55"/>
    </row>
    <row r="79" spans="2:3" ht="15">
      <c r="B79" s="55"/>
      <c r="C79" s="55"/>
    </row>
    <row r="80" spans="2:3" ht="15">
      <c r="B80" s="55"/>
      <c r="C80" s="55"/>
    </row>
    <row r="81" spans="2:3" ht="15">
      <c r="B81" s="55"/>
      <c r="C81" s="55"/>
    </row>
    <row r="82" spans="2:3" ht="15">
      <c r="B82" s="55"/>
      <c r="C82" s="55"/>
    </row>
    <row r="83" spans="2:3" ht="15">
      <c r="B83" s="55"/>
      <c r="C83" s="55"/>
    </row>
    <row r="84" spans="2:3" ht="15">
      <c r="B84" s="55"/>
      <c r="C84" s="55"/>
    </row>
    <row r="85" spans="2:3" ht="15">
      <c r="B85" s="55"/>
      <c r="C85" s="55"/>
    </row>
    <row r="86" spans="2:3" ht="15">
      <c r="B86" s="55"/>
      <c r="C86" s="55"/>
    </row>
  </sheetData>
  <sheetProtection formatCells="0" formatColumns="0" formatRows="0" autoFilter="0" pivotTables="0"/>
  <mergeCells count="89">
    <mergeCell ref="A3:T3"/>
    <mergeCell ref="A6:AQ6"/>
    <mergeCell ref="A7:AQ7"/>
    <mergeCell ref="A8:AQ8"/>
    <mergeCell ref="A10:A11"/>
    <mergeCell ref="B10:T11"/>
    <mergeCell ref="AB10:AD11"/>
    <mergeCell ref="AE10:AJ10"/>
    <mergeCell ref="AL10:AQ10"/>
    <mergeCell ref="AE11:AJ11"/>
    <mergeCell ref="AL11:AQ11"/>
    <mergeCell ref="AE13:AJ13"/>
    <mergeCell ref="AL13:AQ13"/>
    <mergeCell ref="AE14:AJ14"/>
    <mergeCell ref="AL14:AQ14"/>
    <mergeCell ref="AE15:AJ15"/>
    <mergeCell ref="AL15:AQ15"/>
    <mergeCell ref="AE16:AJ16"/>
    <mergeCell ref="AL16:AQ16"/>
    <mergeCell ref="AE17:AJ17"/>
    <mergeCell ref="AL17:AQ17"/>
    <mergeCell ref="AE18:AJ18"/>
    <mergeCell ref="AL18:AQ18"/>
    <mergeCell ref="AE19:AJ19"/>
    <mergeCell ref="AL19:AQ19"/>
    <mergeCell ref="AE20:AJ20"/>
    <mergeCell ref="AL20:AQ20"/>
    <mergeCell ref="AE21:AJ21"/>
    <mergeCell ref="AL21:AQ21"/>
    <mergeCell ref="AE22:AJ22"/>
    <mergeCell ref="AL22:AQ22"/>
    <mergeCell ref="AE23:AJ23"/>
    <mergeCell ref="AL23:AQ23"/>
    <mergeCell ref="AE24:AJ24"/>
    <mergeCell ref="AL24:AQ24"/>
    <mergeCell ref="AE25:AJ25"/>
    <mergeCell ref="AL25:AQ25"/>
    <mergeCell ref="AE26:AJ26"/>
    <mergeCell ref="AL26:AQ26"/>
    <mergeCell ref="AE30:AJ30"/>
    <mergeCell ref="AL30:AQ30"/>
    <mergeCell ref="AE27:AJ27"/>
    <mergeCell ref="AL27:AQ27"/>
    <mergeCell ref="AE28:AJ28"/>
    <mergeCell ref="AL28:AQ28"/>
    <mergeCell ref="AE31:AJ31"/>
    <mergeCell ref="AL31:AQ31"/>
    <mergeCell ref="AE32:AJ32"/>
    <mergeCell ref="AL32:AQ32"/>
    <mergeCell ref="AE33:AJ33"/>
    <mergeCell ref="AL33:AQ33"/>
    <mergeCell ref="AE34:AJ34"/>
    <mergeCell ref="AL34:AQ34"/>
    <mergeCell ref="AE35:AJ35"/>
    <mergeCell ref="AL35:AQ35"/>
    <mergeCell ref="AE36:AJ36"/>
    <mergeCell ref="AL36:AQ36"/>
    <mergeCell ref="AE37:AJ37"/>
    <mergeCell ref="AL37:AQ37"/>
    <mergeCell ref="AE38:AJ38"/>
    <mergeCell ref="AL38:AQ38"/>
    <mergeCell ref="AE39:AJ39"/>
    <mergeCell ref="AL39:AQ39"/>
    <mergeCell ref="AE40:AJ40"/>
    <mergeCell ref="AL40:AQ40"/>
    <mergeCell ref="AE41:AJ41"/>
    <mergeCell ref="AL41:AQ41"/>
    <mergeCell ref="AE42:AJ42"/>
    <mergeCell ref="AL42:AQ42"/>
    <mergeCell ref="A2:T2"/>
    <mergeCell ref="AE49:AQ49"/>
    <mergeCell ref="AE56:AQ56"/>
    <mergeCell ref="AE48:AQ48"/>
    <mergeCell ref="AB46:AD46"/>
    <mergeCell ref="AE46:AJ46"/>
    <mergeCell ref="AL46:AQ46"/>
    <mergeCell ref="AE43:AJ43"/>
    <mergeCell ref="AL43:AQ43"/>
    <mergeCell ref="AE44:AJ44"/>
    <mergeCell ref="AE29:AJ29"/>
    <mergeCell ref="AL29:AQ29"/>
    <mergeCell ref="M49:AD49"/>
    <mergeCell ref="A49:L49"/>
    <mergeCell ref="A55:L55"/>
    <mergeCell ref="M55:AD55"/>
    <mergeCell ref="AE55:AQ55"/>
    <mergeCell ref="AL44:AQ44"/>
    <mergeCell ref="AE45:AJ45"/>
    <mergeCell ref="AL45:AQ45"/>
  </mergeCells>
  <conditionalFormatting sqref="AE46:AJ46">
    <cfRule type="expression" priority="10" dxfId="7" stopIfTrue="1">
      <formula>IF($AE$46&lt;&gt;KN_CT110,TRUE,FALSE)</formula>
    </cfRule>
  </conditionalFormatting>
  <conditionalFormatting sqref="AD48">
    <cfRule type="expression" priority="9" dxfId="8">
      <formula>IF(VALUE(Dk_1cot)&gt;6,TRUE,FALSE)</formula>
    </cfRule>
  </conditionalFormatting>
  <conditionalFormatting sqref="AE16:AQ19 AE21:AQ21 AE25:AQ25 AE30:AQ30 AE39:AQ40 AL27:AQ28 AK27:AK29 AE28:AJ28 AK27:AQ27">
    <cfRule type="cellIs" priority="8" dxfId="5" operator="greaterThan">
      <formula>0</formula>
    </cfRule>
  </conditionalFormatting>
  <printOptions/>
  <pageMargins left="0.75" right="0.22" top="0.393700787401575" bottom="0.31" header="0.196850393700787" footer="0.24"/>
  <pageSetup firstPageNumber="8" useFirstPageNumber="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1"/>
  </sheetPr>
  <dimension ref="A1:AW1176"/>
  <sheetViews>
    <sheetView zoomScaleSheetLayoutView="100" workbookViewId="0" topLeftCell="A1150">
      <selection activeCell="AT12" sqref="AT12"/>
    </sheetView>
  </sheetViews>
  <sheetFormatPr defaultColWidth="2.57421875" defaultRowHeight="15" outlineLevelRow="3" outlineLevelCol="1"/>
  <cols>
    <col min="1" max="1" width="4.28125" style="282" customWidth="1" outlineLevel="1"/>
    <col min="2" max="2" width="1.1484375" style="282" customWidth="1" outlineLevel="1"/>
    <col min="3" max="6" width="2.57421875" style="283" customWidth="1" outlineLevel="1"/>
    <col min="7" max="7" width="3.00390625" style="283" customWidth="1" outlineLevel="1"/>
    <col min="8" max="8" width="2.140625" style="283" customWidth="1" outlineLevel="1"/>
    <col min="9" max="14" width="2.57421875" style="283" customWidth="1" outlineLevel="1"/>
    <col min="15" max="15" width="2.140625" style="283" customWidth="1" outlineLevel="1"/>
    <col min="16" max="16" width="2.57421875" style="283" customWidth="1" outlineLevel="1"/>
    <col min="17" max="17" width="2.421875" style="283" customWidth="1" outlineLevel="1"/>
    <col min="18" max="18" width="3.57421875" style="283" customWidth="1" outlineLevel="1"/>
    <col min="19" max="19" width="2.57421875" style="283" customWidth="1" outlineLevel="1"/>
    <col min="20" max="20" width="2.00390625" style="283" customWidth="1" outlineLevel="1"/>
    <col min="21" max="22" width="2.57421875" style="283" customWidth="1" outlineLevel="1"/>
    <col min="23" max="23" width="2.57421875" style="284" customWidth="1" outlineLevel="1"/>
    <col min="24" max="24" width="2.8515625" style="284" customWidth="1" outlineLevel="1"/>
    <col min="25" max="25" width="1.421875" style="284" customWidth="1" outlineLevel="1"/>
    <col min="26" max="27" width="2.57421875" style="284" customWidth="1" outlineLevel="1"/>
    <col min="28" max="28" width="4.8515625" style="284" customWidth="1" outlineLevel="1"/>
    <col min="29" max="29" width="2.28125" style="284" customWidth="1" outlineLevel="1"/>
    <col min="30" max="31" width="1.421875" style="284" customWidth="1" outlineLevel="1"/>
    <col min="32" max="32" width="2.57421875" style="284" customWidth="1" outlineLevel="1"/>
    <col min="33" max="34" width="3.57421875" style="284" customWidth="1" outlineLevel="1"/>
    <col min="35" max="35" width="3.8515625" style="284" customWidth="1" outlineLevel="1"/>
    <col min="36" max="16384" width="2.57421875" style="164" customWidth="1"/>
  </cols>
  <sheetData>
    <row r="1" spans="1:35" s="132" customFormat="1" ht="15" customHeight="1" hidden="1" outlineLevel="1">
      <c r="A1" s="127"/>
      <c r="B1" s="127"/>
      <c r="C1" s="127"/>
      <c r="D1" s="127"/>
      <c r="E1" s="127"/>
      <c r="F1" s="127"/>
      <c r="G1" s="127"/>
      <c r="H1" s="128"/>
      <c r="I1" s="127"/>
      <c r="J1" s="127"/>
      <c r="K1" s="127"/>
      <c r="L1" s="127"/>
      <c r="M1" s="127"/>
      <c r="N1" s="127"/>
      <c r="O1" s="127"/>
      <c r="P1" s="127"/>
      <c r="Q1" s="127"/>
      <c r="R1" s="127"/>
      <c r="S1" s="127"/>
      <c r="T1" s="127"/>
      <c r="U1" s="129"/>
      <c r="V1" s="129"/>
      <c r="W1" s="130"/>
      <c r="X1" s="130"/>
      <c r="Y1" s="130"/>
      <c r="Z1" s="130"/>
      <c r="AA1" s="130"/>
      <c r="AB1" s="130"/>
      <c r="AC1" s="130"/>
      <c r="AD1" s="130"/>
      <c r="AE1" s="130"/>
      <c r="AF1" s="130"/>
      <c r="AG1" s="130"/>
      <c r="AH1" s="130"/>
      <c r="AI1" s="131"/>
    </row>
    <row r="2" spans="1:36" s="132" customFormat="1" ht="15" collapsed="1">
      <c r="A2" s="397" t="s">
        <v>801</v>
      </c>
      <c r="B2" s="397"/>
      <c r="C2" s="397"/>
      <c r="D2" s="397"/>
      <c r="E2" s="397"/>
      <c r="F2" s="397"/>
      <c r="G2" s="397"/>
      <c r="H2" s="397"/>
      <c r="I2" s="397"/>
      <c r="J2" s="397"/>
      <c r="K2" s="397"/>
      <c r="L2" s="397"/>
      <c r="M2" s="397"/>
      <c r="N2" s="397"/>
      <c r="O2" s="397"/>
      <c r="P2" s="397"/>
      <c r="Q2" s="397"/>
      <c r="R2" s="397"/>
      <c r="S2" s="127"/>
      <c r="T2" s="127"/>
      <c r="U2" s="129"/>
      <c r="V2" s="129"/>
      <c r="W2" s="130"/>
      <c r="X2" s="130"/>
      <c r="Y2" s="130"/>
      <c r="Z2" s="130"/>
      <c r="AA2" s="130"/>
      <c r="AB2" s="130"/>
      <c r="AC2" s="130"/>
      <c r="AD2" s="130"/>
      <c r="AE2" s="130"/>
      <c r="AF2" s="130"/>
      <c r="AG2" s="130"/>
      <c r="AH2" s="130"/>
      <c r="AI2" s="6"/>
      <c r="AJ2" s="5" t="s">
        <v>843</v>
      </c>
    </row>
    <row r="3" spans="1:36" s="132" customFormat="1" ht="30" customHeight="1">
      <c r="A3" s="601" t="s">
        <v>1</v>
      </c>
      <c r="B3" s="601"/>
      <c r="C3" s="601"/>
      <c r="D3" s="601"/>
      <c r="E3" s="601"/>
      <c r="F3" s="601"/>
      <c r="G3" s="601"/>
      <c r="H3" s="601"/>
      <c r="I3" s="601"/>
      <c r="J3" s="601"/>
      <c r="K3" s="601"/>
      <c r="L3" s="601"/>
      <c r="M3" s="601"/>
      <c r="N3" s="601"/>
      <c r="O3" s="601"/>
      <c r="P3" s="601"/>
      <c r="Q3" s="601"/>
      <c r="R3" s="601"/>
      <c r="S3" s="133"/>
      <c r="T3" s="133"/>
      <c r="U3" s="129"/>
      <c r="V3" s="129"/>
      <c r="W3" s="130"/>
      <c r="X3" s="130"/>
      <c r="Y3" s="130"/>
      <c r="Z3" s="130"/>
      <c r="AA3" s="130"/>
      <c r="AB3" s="130"/>
      <c r="AC3" s="130"/>
      <c r="AD3" s="130"/>
      <c r="AE3" s="130"/>
      <c r="AF3" s="130"/>
      <c r="AG3" s="130"/>
      <c r="AH3" s="130"/>
      <c r="AI3" s="6"/>
      <c r="AJ3" s="7" t="s">
        <v>841</v>
      </c>
    </row>
    <row r="4" spans="1:35" s="132" customFormat="1" ht="6" customHeight="1">
      <c r="A4" s="134"/>
      <c r="B4" s="134"/>
      <c r="C4" s="135"/>
      <c r="D4" s="135"/>
      <c r="E4" s="135"/>
      <c r="F4" s="135"/>
      <c r="G4" s="135"/>
      <c r="H4" s="135"/>
      <c r="I4" s="135"/>
      <c r="J4" s="135"/>
      <c r="K4" s="135"/>
      <c r="L4" s="135"/>
      <c r="M4" s="135"/>
      <c r="N4" s="135"/>
      <c r="O4" s="135"/>
      <c r="P4" s="135"/>
      <c r="Q4" s="135"/>
      <c r="R4" s="135"/>
      <c r="S4" s="135"/>
      <c r="T4" s="135"/>
      <c r="U4" s="135"/>
      <c r="V4" s="135"/>
      <c r="W4" s="136"/>
      <c r="X4" s="136"/>
      <c r="Y4" s="136"/>
      <c r="Z4" s="136"/>
      <c r="AA4" s="136"/>
      <c r="AB4" s="136"/>
      <c r="AC4" s="136"/>
      <c r="AD4" s="136"/>
      <c r="AE4" s="136"/>
      <c r="AF4" s="136"/>
      <c r="AG4" s="136"/>
      <c r="AH4" s="136"/>
      <c r="AI4" s="136"/>
    </row>
    <row r="5" spans="1:35" s="132" customFormat="1" ht="15" customHeight="1">
      <c r="A5" s="137"/>
      <c r="B5" s="138"/>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row>
    <row r="6" spans="1:35" s="132" customFormat="1" ht="19.5" customHeight="1">
      <c r="A6" s="602" t="s">
        <v>192</v>
      </c>
      <c r="B6" s="602"/>
      <c r="C6" s="602"/>
      <c r="D6" s="602"/>
      <c r="E6" s="602"/>
      <c r="F6" s="602"/>
      <c r="G6" s="602"/>
      <c r="H6" s="602"/>
      <c r="I6" s="602"/>
      <c r="J6" s="602"/>
      <c r="K6" s="602"/>
      <c r="L6" s="602"/>
      <c r="M6" s="602"/>
      <c r="N6" s="602"/>
      <c r="O6" s="602"/>
      <c r="P6" s="602"/>
      <c r="Q6" s="602"/>
      <c r="R6" s="602"/>
      <c r="S6" s="602"/>
      <c r="T6" s="602"/>
      <c r="U6" s="602"/>
      <c r="V6" s="602"/>
      <c r="W6" s="602"/>
      <c r="X6" s="602"/>
      <c r="Y6" s="602"/>
      <c r="Z6" s="602"/>
      <c r="AA6" s="602"/>
      <c r="AB6" s="602"/>
      <c r="AC6" s="602"/>
      <c r="AD6" s="602"/>
      <c r="AE6" s="602"/>
      <c r="AF6" s="602"/>
      <c r="AG6" s="602"/>
      <c r="AH6" s="602"/>
      <c r="AI6" s="602"/>
    </row>
    <row r="7" spans="1:35" s="132" customFormat="1" ht="15" customHeight="1">
      <c r="A7" s="603" t="s">
        <v>805</v>
      </c>
      <c r="B7" s="603"/>
      <c r="C7" s="603"/>
      <c r="D7" s="603"/>
      <c r="E7" s="603"/>
      <c r="F7" s="603"/>
      <c r="G7" s="603"/>
      <c r="H7" s="603"/>
      <c r="I7" s="603"/>
      <c r="J7" s="603"/>
      <c r="K7" s="603"/>
      <c r="L7" s="603"/>
      <c r="M7" s="603"/>
      <c r="N7" s="603"/>
      <c r="O7" s="603"/>
      <c r="P7" s="603"/>
      <c r="Q7" s="603"/>
      <c r="R7" s="603"/>
      <c r="S7" s="603"/>
      <c r="T7" s="603"/>
      <c r="U7" s="603"/>
      <c r="V7" s="603"/>
      <c r="W7" s="603"/>
      <c r="X7" s="603"/>
      <c r="Y7" s="603"/>
      <c r="Z7" s="603"/>
      <c r="AA7" s="603"/>
      <c r="AB7" s="603"/>
      <c r="AC7" s="603"/>
      <c r="AD7" s="603"/>
      <c r="AE7" s="603"/>
      <c r="AF7" s="603"/>
      <c r="AG7" s="603"/>
      <c r="AH7" s="603"/>
      <c r="AI7" s="603"/>
    </row>
    <row r="8" spans="1:35" s="132" customFormat="1" ht="15" customHeight="1">
      <c r="A8" s="139"/>
      <c r="B8" s="140"/>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row>
    <row r="9" spans="1:35" s="132" customFormat="1" ht="15" customHeight="1">
      <c r="A9" s="139">
        <v>1</v>
      </c>
      <c r="B9" s="141" t="s">
        <v>194</v>
      </c>
      <c r="C9" s="141" t="s">
        <v>195</v>
      </c>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row>
    <row r="10" spans="1:35" s="132" customFormat="1" ht="15" customHeight="1">
      <c r="A10" s="139"/>
      <c r="B10" s="141"/>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row>
    <row r="11" spans="1:35" s="132" customFormat="1" ht="15" customHeight="1">
      <c r="A11" s="139"/>
      <c r="B11" s="141"/>
      <c r="C11" s="599" t="s">
        <v>196</v>
      </c>
      <c r="D11" s="599"/>
      <c r="E11" s="599"/>
      <c r="F11" s="599"/>
      <c r="G11" s="599"/>
      <c r="H11" s="599"/>
      <c r="I11" s="599"/>
      <c r="J11" s="599"/>
      <c r="K11" s="599"/>
      <c r="L11" s="599"/>
      <c r="M11" s="599"/>
      <c r="N11" s="599"/>
      <c r="O11" s="599"/>
      <c r="P11" s="599"/>
      <c r="Q11" s="599"/>
      <c r="R11" s="599"/>
      <c r="S11" s="599"/>
      <c r="T11" s="599"/>
      <c r="U11" s="599"/>
      <c r="V11" s="599"/>
      <c r="W11" s="599"/>
      <c r="X11" s="599"/>
      <c r="Y11" s="599"/>
      <c r="Z11" s="599"/>
      <c r="AA11" s="599"/>
      <c r="AB11" s="599"/>
      <c r="AC11" s="599"/>
      <c r="AD11" s="599"/>
      <c r="AE11" s="599"/>
      <c r="AF11" s="599"/>
      <c r="AG11" s="599"/>
      <c r="AH11" s="599"/>
      <c r="AI11" s="599"/>
    </row>
    <row r="12" spans="1:35" s="132" customFormat="1" ht="15" customHeight="1">
      <c r="A12" s="139"/>
      <c r="B12" s="141"/>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row>
    <row r="13" spans="1:35" s="132" customFormat="1" ht="64.5" customHeight="1">
      <c r="A13" s="139"/>
      <c r="B13" s="141"/>
      <c r="C13" s="577" t="s">
        <v>4</v>
      </c>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row>
    <row r="14" spans="1:35" s="132" customFormat="1" ht="30" customHeight="1">
      <c r="A14" s="139"/>
      <c r="B14" s="141"/>
      <c r="C14" s="577" t="s">
        <v>197</v>
      </c>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row>
    <row r="15" spans="1:35" s="132" customFormat="1" ht="15" customHeight="1">
      <c r="A15" s="139"/>
      <c r="B15" s="141"/>
      <c r="C15" s="577" t="s">
        <v>809</v>
      </c>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row>
    <row r="16" spans="1:35" s="132" customFormat="1" ht="15" customHeight="1">
      <c r="A16" s="139"/>
      <c r="B16" s="141"/>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row>
    <row r="17" spans="1:35" s="132" customFormat="1" ht="15" customHeight="1">
      <c r="A17" s="139"/>
      <c r="B17" s="141"/>
      <c r="C17" s="599" t="s">
        <v>198</v>
      </c>
      <c r="D17" s="599"/>
      <c r="E17" s="599"/>
      <c r="F17" s="599"/>
      <c r="G17" s="599"/>
      <c r="H17" s="599"/>
      <c r="I17" s="599"/>
      <c r="J17" s="599"/>
      <c r="K17" s="599"/>
      <c r="L17" s="599"/>
      <c r="M17" s="599"/>
      <c r="N17" s="599"/>
      <c r="O17" s="140"/>
      <c r="P17" s="599" t="s">
        <v>199</v>
      </c>
      <c r="Q17" s="599"/>
      <c r="R17" s="599"/>
      <c r="S17" s="599"/>
      <c r="T17" s="599"/>
      <c r="U17" s="599"/>
      <c r="V17" s="599"/>
      <c r="W17" s="599"/>
      <c r="X17" s="141"/>
      <c r="Y17" s="600" t="s">
        <v>200</v>
      </c>
      <c r="Z17" s="600"/>
      <c r="AA17" s="600"/>
      <c r="AB17" s="600"/>
      <c r="AC17" s="600"/>
      <c r="AD17" s="600"/>
      <c r="AE17" s="600"/>
      <c r="AF17" s="600"/>
      <c r="AG17" s="600"/>
      <c r="AH17" s="600"/>
      <c r="AI17" s="600"/>
    </row>
    <row r="18" spans="1:35" s="132" customFormat="1" ht="30" customHeight="1">
      <c r="A18" s="139"/>
      <c r="B18" s="141"/>
      <c r="C18" s="579" t="s">
        <v>201</v>
      </c>
      <c r="D18" s="579"/>
      <c r="E18" s="579"/>
      <c r="F18" s="579"/>
      <c r="G18" s="579"/>
      <c r="H18" s="579"/>
      <c r="I18" s="579"/>
      <c r="J18" s="579"/>
      <c r="K18" s="579"/>
      <c r="L18" s="579"/>
      <c r="M18" s="579"/>
      <c r="N18" s="579"/>
      <c r="O18" s="140"/>
      <c r="P18" s="598" t="s">
        <v>202</v>
      </c>
      <c r="Q18" s="598"/>
      <c r="R18" s="598"/>
      <c r="S18" s="598"/>
      <c r="T18" s="598"/>
      <c r="U18" s="598"/>
      <c r="V18" s="598"/>
      <c r="W18" s="598"/>
      <c r="X18" s="598"/>
      <c r="Y18" s="598"/>
      <c r="Z18" s="598"/>
      <c r="AA18" s="598"/>
      <c r="AB18" s="598"/>
      <c r="AC18" s="598"/>
      <c r="AD18" s="598"/>
      <c r="AE18" s="598"/>
      <c r="AF18" s="598"/>
      <c r="AG18" s="598"/>
      <c r="AH18" s="598"/>
      <c r="AI18" s="598"/>
    </row>
    <row r="19" spans="1:35" s="132" customFormat="1" ht="15" customHeight="1" hidden="1">
      <c r="A19" s="139"/>
      <c r="B19" s="141"/>
      <c r="C19" s="574" t="s">
        <v>203</v>
      </c>
      <c r="D19" s="574"/>
      <c r="E19" s="574"/>
      <c r="F19" s="574"/>
      <c r="G19" s="574"/>
      <c r="H19" s="574"/>
      <c r="I19" s="574"/>
      <c r="J19" s="574"/>
      <c r="K19" s="574"/>
      <c r="L19" s="574"/>
      <c r="M19" s="574"/>
      <c r="N19" s="574"/>
      <c r="O19" s="140"/>
      <c r="P19" s="596"/>
      <c r="Q19" s="596"/>
      <c r="R19" s="596"/>
      <c r="S19" s="596"/>
      <c r="T19" s="596"/>
      <c r="U19" s="596"/>
      <c r="V19" s="596"/>
      <c r="W19" s="596"/>
      <c r="X19" s="144"/>
      <c r="Y19" s="596"/>
      <c r="Z19" s="596"/>
      <c r="AA19" s="596"/>
      <c r="AB19" s="596"/>
      <c r="AC19" s="596"/>
      <c r="AD19" s="596"/>
      <c r="AE19" s="596"/>
      <c r="AF19" s="596"/>
      <c r="AG19" s="596"/>
      <c r="AH19" s="596"/>
      <c r="AI19" s="596"/>
    </row>
    <row r="20" spans="1:35" s="132" customFormat="1" ht="15" customHeight="1" hidden="1">
      <c r="A20" s="139"/>
      <c r="B20" s="141"/>
      <c r="C20" s="574" t="s">
        <v>204</v>
      </c>
      <c r="D20" s="574"/>
      <c r="E20" s="574"/>
      <c r="F20" s="574"/>
      <c r="G20" s="574"/>
      <c r="H20" s="574"/>
      <c r="I20" s="574"/>
      <c r="J20" s="574"/>
      <c r="K20" s="574"/>
      <c r="L20" s="574"/>
      <c r="M20" s="574"/>
      <c r="N20" s="574"/>
      <c r="O20" s="140"/>
      <c r="P20" s="596"/>
      <c r="Q20" s="596"/>
      <c r="R20" s="596"/>
      <c r="S20" s="596"/>
      <c r="T20" s="596"/>
      <c r="U20" s="596"/>
      <c r="V20" s="596"/>
      <c r="W20" s="596"/>
      <c r="X20" s="144"/>
      <c r="Y20" s="596"/>
      <c r="Z20" s="596"/>
      <c r="AA20" s="596"/>
      <c r="AB20" s="596"/>
      <c r="AC20" s="596"/>
      <c r="AD20" s="596"/>
      <c r="AE20" s="596"/>
      <c r="AF20" s="596"/>
      <c r="AG20" s="596"/>
      <c r="AH20" s="596"/>
      <c r="AI20" s="596"/>
    </row>
    <row r="21" spans="1:35" s="132" customFormat="1" ht="15" customHeight="1" hidden="1">
      <c r="A21" s="139"/>
      <c r="B21" s="141"/>
      <c r="C21" s="574" t="s">
        <v>205</v>
      </c>
      <c r="D21" s="574"/>
      <c r="E21" s="574"/>
      <c r="F21" s="574"/>
      <c r="G21" s="574"/>
      <c r="H21" s="574"/>
      <c r="I21" s="574"/>
      <c r="J21" s="574"/>
      <c r="K21" s="574"/>
      <c r="L21" s="574"/>
      <c r="M21" s="574"/>
      <c r="N21" s="574"/>
      <c r="O21" s="140"/>
      <c r="P21" s="596"/>
      <c r="Q21" s="596"/>
      <c r="R21" s="596"/>
      <c r="S21" s="596"/>
      <c r="T21" s="596"/>
      <c r="U21" s="596"/>
      <c r="V21" s="596"/>
      <c r="W21" s="596"/>
      <c r="X21" s="144"/>
      <c r="Y21" s="596"/>
      <c r="Z21" s="596"/>
      <c r="AA21" s="596"/>
      <c r="AB21" s="596"/>
      <c r="AC21" s="596"/>
      <c r="AD21" s="596"/>
      <c r="AE21" s="596"/>
      <c r="AF21" s="596"/>
      <c r="AG21" s="596"/>
      <c r="AH21" s="596"/>
      <c r="AI21" s="596"/>
    </row>
    <row r="22" spans="1:35" s="132" customFormat="1" ht="45" customHeight="1" hidden="1">
      <c r="A22" s="139"/>
      <c r="B22" s="141"/>
      <c r="C22" s="597" t="s">
        <v>206</v>
      </c>
      <c r="D22" s="597"/>
      <c r="E22" s="597"/>
      <c r="F22" s="597"/>
      <c r="G22" s="597"/>
      <c r="H22" s="597"/>
      <c r="I22" s="597"/>
      <c r="J22" s="597"/>
      <c r="K22" s="597"/>
      <c r="L22" s="597"/>
      <c r="M22" s="597"/>
      <c r="N22" s="597"/>
      <c r="O22" s="597"/>
      <c r="P22" s="597"/>
      <c r="Q22" s="597"/>
      <c r="R22" s="597"/>
      <c r="S22" s="597"/>
      <c r="T22" s="597"/>
      <c r="U22" s="597"/>
      <c r="V22" s="597"/>
      <c r="W22" s="597"/>
      <c r="X22" s="597"/>
      <c r="Y22" s="597"/>
      <c r="Z22" s="597"/>
      <c r="AA22" s="597"/>
      <c r="AB22" s="597"/>
      <c r="AC22" s="597"/>
      <c r="AD22" s="597"/>
      <c r="AE22" s="597"/>
      <c r="AF22" s="597"/>
      <c r="AG22" s="597"/>
      <c r="AH22" s="597"/>
      <c r="AI22" s="597"/>
    </row>
    <row r="23" spans="1:35" s="132" customFormat="1" ht="15" customHeight="1" hidden="1">
      <c r="A23" s="139"/>
      <c r="B23" s="141"/>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row>
    <row r="24" spans="1:35" s="132" customFormat="1" ht="15" customHeight="1" hidden="1">
      <c r="A24" s="139"/>
      <c r="B24" s="141"/>
      <c r="C24" s="573" t="s">
        <v>207</v>
      </c>
      <c r="D24" s="573"/>
      <c r="E24" s="573"/>
      <c r="F24" s="573"/>
      <c r="G24" s="573"/>
      <c r="H24" s="573"/>
      <c r="I24" s="573"/>
      <c r="J24" s="573"/>
      <c r="K24" s="573"/>
      <c r="L24" s="573"/>
      <c r="M24" s="573"/>
      <c r="N24" s="573"/>
      <c r="O24" s="573"/>
      <c r="P24" s="573"/>
      <c r="Q24" s="573"/>
      <c r="R24" s="573"/>
      <c r="S24" s="573"/>
      <c r="T24" s="573"/>
      <c r="U24" s="573"/>
      <c r="V24" s="573"/>
      <c r="W24" s="573"/>
      <c r="X24" s="573"/>
      <c r="Y24" s="573"/>
      <c r="Z24" s="573"/>
      <c r="AA24" s="573"/>
      <c r="AB24" s="573"/>
      <c r="AC24" s="573"/>
      <c r="AD24" s="573"/>
      <c r="AE24" s="573"/>
      <c r="AF24" s="573"/>
      <c r="AG24" s="573"/>
      <c r="AH24" s="573"/>
      <c r="AI24" s="573"/>
    </row>
    <row r="25" spans="1:35" s="132" customFormat="1" ht="15" customHeight="1">
      <c r="A25" s="139"/>
      <c r="B25" s="141"/>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row>
    <row r="26" spans="1:35" s="132" customFormat="1" ht="15" customHeight="1">
      <c r="A26" s="139"/>
      <c r="B26" s="141"/>
      <c r="C26" s="141" t="s">
        <v>810</v>
      </c>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row>
    <row r="27" spans="1:35" s="132" customFormat="1" ht="15" customHeight="1">
      <c r="A27" s="139"/>
      <c r="B27" s="141"/>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row>
    <row r="28" spans="1:35" s="132" customFormat="1" ht="27.75" customHeight="1">
      <c r="A28" s="139"/>
      <c r="B28" s="141"/>
      <c r="C28" s="577" t="s">
        <v>208</v>
      </c>
      <c r="D28" s="577"/>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row>
    <row r="29" spans="1:49" s="132" customFormat="1" ht="27.75" customHeight="1">
      <c r="A29" s="139"/>
      <c r="B29" s="141"/>
      <c r="C29" s="146" t="s">
        <v>5</v>
      </c>
      <c r="D29" s="577" t="s">
        <v>209</v>
      </c>
      <c r="E29" s="594"/>
      <c r="F29" s="594"/>
      <c r="G29" s="594"/>
      <c r="H29" s="594"/>
      <c r="I29" s="594"/>
      <c r="J29" s="594"/>
      <c r="K29" s="594"/>
      <c r="L29" s="594"/>
      <c r="M29" s="594"/>
      <c r="N29" s="594"/>
      <c r="O29" s="594"/>
      <c r="P29" s="594"/>
      <c r="Q29" s="594"/>
      <c r="R29" s="594"/>
      <c r="S29" s="594"/>
      <c r="T29" s="594"/>
      <c r="U29" s="594"/>
      <c r="V29" s="594"/>
      <c r="W29" s="594"/>
      <c r="X29" s="594"/>
      <c r="Y29" s="594"/>
      <c r="Z29" s="594"/>
      <c r="AA29" s="594"/>
      <c r="AB29" s="594"/>
      <c r="AC29" s="594"/>
      <c r="AD29" s="594"/>
      <c r="AE29" s="594"/>
      <c r="AF29" s="594"/>
      <c r="AG29" s="594"/>
      <c r="AH29" s="594"/>
      <c r="AI29" s="594"/>
      <c r="AJ29" s="595"/>
      <c r="AK29" s="595"/>
      <c r="AL29" s="595"/>
      <c r="AM29" s="595"/>
      <c r="AN29" s="595"/>
      <c r="AO29" s="595"/>
      <c r="AP29" s="595"/>
      <c r="AQ29" s="595"/>
      <c r="AR29" s="595"/>
      <c r="AS29" s="595"/>
      <c r="AT29" s="595"/>
      <c r="AU29" s="595"/>
      <c r="AV29" s="595"/>
      <c r="AW29" s="595"/>
    </row>
    <row r="30" spans="1:49" s="132" customFormat="1" ht="27.75" customHeight="1">
      <c r="A30" s="139"/>
      <c r="B30" s="141"/>
      <c r="C30" s="146" t="s">
        <v>5</v>
      </c>
      <c r="D30" s="577" t="s">
        <v>210</v>
      </c>
      <c r="E30" s="594"/>
      <c r="F30" s="594"/>
      <c r="G30" s="594"/>
      <c r="H30" s="594"/>
      <c r="I30" s="594"/>
      <c r="J30" s="594"/>
      <c r="K30" s="594"/>
      <c r="L30" s="594"/>
      <c r="M30" s="594"/>
      <c r="N30" s="594"/>
      <c r="O30" s="594"/>
      <c r="P30" s="594"/>
      <c r="Q30" s="594"/>
      <c r="R30" s="594"/>
      <c r="S30" s="594"/>
      <c r="T30" s="594"/>
      <c r="U30" s="594"/>
      <c r="V30" s="594"/>
      <c r="W30" s="594"/>
      <c r="X30" s="594"/>
      <c r="Y30" s="594"/>
      <c r="Z30" s="594"/>
      <c r="AA30" s="594"/>
      <c r="AB30" s="594"/>
      <c r="AC30" s="594"/>
      <c r="AD30" s="594"/>
      <c r="AE30" s="594"/>
      <c r="AF30" s="594"/>
      <c r="AG30" s="594"/>
      <c r="AH30" s="594"/>
      <c r="AI30" s="594"/>
      <c r="AJ30" s="573"/>
      <c r="AK30" s="573"/>
      <c r="AL30" s="573"/>
      <c r="AM30" s="573"/>
      <c r="AN30" s="573"/>
      <c r="AO30" s="573"/>
      <c r="AP30" s="573"/>
      <c r="AQ30" s="573"/>
      <c r="AR30" s="573"/>
      <c r="AS30" s="573"/>
      <c r="AT30" s="573"/>
      <c r="AU30" s="573"/>
      <c r="AV30" s="573"/>
      <c r="AW30" s="573"/>
    </row>
    <row r="31" spans="1:49" s="132" customFormat="1" ht="15" customHeight="1">
      <c r="A31" s="139"/>
      <c r="B31" s="141"/>
      <c r="C31" s="146" t="s">
        <v>5</v>
      </c>
      <c r="D31" s="577" t="s">
        <v>211</v>
      </c>
      <c r="E31" s="594"/>
      <c r="F31" s="594"/>
      <c r="G31" s="594"/>
      <c r="H31" s="594"/>
      <c r="I31" s="594"/>
      <c r="J31" s="594"/>
      <c r="K31" s="594"/>
      <c r="L31" s="594"/>
      <c r="M31" s="594"/>
      <c r="N31" s="594"/>
      <c r="O31" s="594"/>
      <c r="P31" s="594"/>
      <c r="Q31" s="594"/>
      <c r="R31" s="594"/>
      <c r="S31" s="594"/>
      <c r="T31" s="594"/>
      <c r="U31" s="594"/>
      <c r="V31" s="594"/>
      <c r="W31" s="594"/>
      <c r="X31" s="594"/>
      <c r="Y31" s="594"/>
      <c r="Z31" s="594"/>
      <c r="AA31" s="594"/>
      <c r="AB31" s="594"/>
      <c r="AC31" s="594"/>
      <c r="AD31" s="594"/>
      <c r="AE31" s="594"/>
      <c r="AF31" s="594"/>
      <c r="AG31" s="594"/>
      <c r="AH31" s="594"/>
      <c r="AI31" s="594"/>
      <c r="AJ31" s="573"/>
      <c r="AK31" s="573"/>
      <c r="AL31" s="573"/>
      <c r="AM31" s="573"/>
      <c r="AN31" s="573"/>
      <c r="AO31" s="573"/>
      <c r="AP31" s="573"/>
      <c r="AQ31" s="573"/>
      <c r="AR31" s="573"/>
      <c r="AS31" s="573"/>
      <c r="AT31" s="573"/>
      <c r="AU31" s="573"/>
      <c r="AV31" s="573"/>
      <c r="AW31" s="573"/>
    </row>
    <row r="32" spans="1:49" s="132" customFormat="1" ht="30" customHeight="1">
      <c r="A32" s="139"/>
      <c r="B32" s="141"/>
      <c r="C32" s="146" t="s">
        <v>5</v>
      </c>
      <c r="D32" s="577" t="s">
        <v>212</v>
      </c>
      <c r="E32" s="594"/>
      <c r="F32" s="594"/>
      <c r="G32" s="594"/>
      <c r="H32" s="594"/>
      <c r="I32" s="594"/>
      <c r="J32" s="594"/>
      <c r="K32" s="594"/>
      <c r="L32" s="594"/>
      <c r="M32" s="594"/>
      <c r="N32" s="594"/>
      <c r="O32" s="594"/>
      <c r="P32" s="594"/>
      <c r="Q32" s="594"/>
      <c r="R32" s="594"/>
      <c r="S32" s="594"/>
      <c r="T32" s="594"/>
      <c r="U32" s="594"/>
      <c r="V32" s="594"/>
      <c r="W32" s="594"/>
      <c r="X32" s="594"/>
      <c r="Y32" s="594"/>
      <c r="Z32" s="594"/>
      <c r="AA32" s="594"/>
      <c r="AB32" s="594"/>
      <c r="AC32" s="594"/>
      <c r="AD32" s="594"/>
      <c r="AE32" s="594"/>
      <c r="AF32" s="594"/>
      <c r="AG32" s="594"/>
      <c r="AH32" s="594"/>
      <c r="AI32" s="594"/>
      <c r="AJ32" s="573"/>
      <c r="AK32" s="573"/>
      <c r="AL32" s="573"/>
      <c r="AM32" s="573"/>
      <c r="AN32" s="573"/>
      <c r="AO32" s="573"/>
      <c r="AP32" s="573"/>
      <c r="AQ32" s="573"/>
      <c r="AR32" s="573"/>
      <c r="AS32" s="573"/>
      <c r="AT32" s="573"/>
      <c r="AU32" s="573"/>
      <c r="AV32" s="573"/>
      <c r="AW32" s="573"/>
    </row>
    <row r="33" spans="1:49" s="132" customFormat="1" ht="15" customHeight="1">
      <c r="A33" s="139"/>
      <c r="B33" s="141"/>
      <c r="C33" s="146" t="s">
        <v>5</v>
      </c>
      <c r="D33" s="577" t="s">
        <v>213</v>
      </c>
      <c r="E33" s="594"/>
      <c r="F33" s="594"/>
      <c r="G33" s="594"/>
      <c r="H33" s="594"/>
      <c r="I33" s="594"/>
      <c r="J33" s="594"/>
      <c r="K33" s="594"/>
      <c r="L33" s="594"/>
      <c r="M33" s="594"/>
      <c r="N33" s="594"/>
      <c r="O33" s="594"/>
      <c r="P33" s="594"/>
      <c r="Q33" s="594"/>
      <c r="R33" s="594"/>
      <c r="S33" s="594"/>
      <c r="T33" s="594"/>
      <c r="U33" s="594"/>
      <c r="V33" s="594"/>
      <c r="W33" s="594"/>
      <c r="X33" s="594"/>
      <c r="Y33" s="594"/>
      <c r="Z33" s="594"/>
      <c r="AA33" s="594"/>
      <c r="AB33" s="594"/>
      <c r="AC33" s="594"/>
      <c r="AD33" s="594"/>
      <c r="AE33" s="594"/>
      <c r="AF33" s="594"/>
      <c r="AG33" s="594"/>
      <c r="AH33" s="594"/>
      <c r="AI33" s="594"/>
      <c r="AJ33" s="573"/>
      <c r="AK33" s="573"/>
      <c r="AL33" s="573"/>
      <c r="AM33" s="573"/>
      <c r="AN33" s="573"/>
      <c r="AO33" s="573"/>
      <c r="AP33" s="573"/>
      <c r="AQ33" s="573"/>
      <c r="AR33" s="573"/>
      <c r="AS33" s="573"/>
      <c r="AT33" s="573"/>
      <c r="AU33" s="573"/>
      <c r="AV33" s="573"/>
      <c r="AW33" s="573"/>
    </row>
    <row r="34" spans="1:49" s="132" customFormat="1" ht="30" customHeight="1">
      <c r="A34" s="139"/>
      <c r="B34" s="141"/>
      <c r="C34" s="146" t="s">
        <v>5</v>
      </c>
      <c r="D34" s="577" t="s">
        <v>214</v>
      </c>
      <c r="E34" s="594"/>
      <c r="F34" s="594"/>
      <c r="G34" s="594"/>
      <c r="H34" s="594"/>
      <c r="I34" s="594"/>
      <c r="J34" s="594"/>
      <c r="K34" s="594"/>
      <c r="L34" s="594"/>
      <c r="M34" s="594"/>
      <c r="N34" s="594"/>
      <c r="O34" s="594"/>
      <c r="P34" s="594"/>
      <c r="Q34" s="594"/>
      <c r="R34" s="594"/>
      <c r="S34" s="594"/>
      <c r="T34" s="594"/>
      <c r="U34" s="594"/>
      <c r="V34" s="594"/>
      <c r="W34" s="594"/>
      <c r="X34" s="594"/>
      <c r="Y34" s="594"/>
      <c r="Z34" s="594"/>
      <c r="AA34" s="594"/>
      <c r="AB34" s="594"/>
      <c r="AC34" s="594"/>
      <c r="AD34" s="594"/>
      <c r="AE34" s="594"/>
      <c r="AF34" s="594"/>
      <c r="AG34" s="594"/>
      <c r="AH34" s="594"/>
      <c r="AI34" s="594"/>
      <c r="AJ34" s="573"/>
      <c r="AK34" s="573"/>
      <c r="AL34" s="573"/>
      <c r="AM34" s="573"/>
      <c r="AN34" s="573"/>
      <c r="AO34" s="573"/>
      <c r="AP34" s="573"/>
      <c r="AQ34" s="573"/>
      <c r="AR34" s="573"/>
      <c r="AS34" s="573"/>
      <c r="AT34" s="573"/>
      <c r="AU34" s="573"/>
      <c r="AV34" s="573"/>
      <c r="AW34" s="573"/>
    </row>
    <row r="35" spans="1:49" s="132" customFormat="1" ht="15" customHeight="1">
      <c r="A35" s="139"/>
      <c r="B35" s="141"/>
      <c r="C35" s="146" t="s">
        <v>5</v>
      </c>
      <c r="D35" s="577" t="s">
        <v>215</v>
      </c>
      <c r="E35" s="594"/>
      <c r="F35" s="594"/>
      <c r="G35" s="594"/>
      <c r="H35" s="594"/>
      <c r="I35" s="594"/>
      <c r="J35" s="594"/>
      <c r="K35" s="594"/>
      <c r="L35" s="594"/>
      <c r="M35" s="594"/>
      <c r="N35" s="594"/>
      <c r="O35" s="594"/>
      <c r="P35" s="594"/>
      <c r="Q35" s="594"/>
      <c r="R35" s="594"/>
      <c r="S35" s="594"/>
      <c r="T35" s="594"/>
      <c r="U35" s="594"/>
      <c r="V35" s="594"/>
      <c r="W35" s="594"/>
      <c r="X35" s="594"/>
      <c r="Y35" s="594"/>
      <c r="Z35" s="594"/>
      <c r="AA35" s="594"/>
      <c r="AB35" s="594"/>
      <c r="AC35" s="594"/>
      <c r="AD35" s="594"/>
      <c r="AE35" s="594"/>
      <c r="AF35" s="594"/>
      <c r="AG35" s="594"/>
      <c r="AH35" s="594"/>
      <c r="AI35" s="594"/>
      <c r="AJ35" s="573"/>
      <c r="AK35" s="573"/>
      <c r="AL35" s="573"/>
      <c r="AM35" s="573"/>
      <c r="AN35" s="573"/>
      <c r="AO35" s="573"/>
      <c r="AP35" s="573"/>
      <c r="AQ35" s="573"/>
      <c r="AR35" s="573"/>
      <c r="AS35" s="573"/>
      <c r="AT35" s="573"/>
      <c r="AU35" s="573"/>
      <c r="AV35" s="573"/>
      <c r="AW35" s="573"/>
    </row>
    <row r="36" spans="1:49" s="132" customFormat="1" ht="30" customHeight="1">
      <c r="A36" s="139"/>
      <c r="B36" s="141"/>
      <c r="C36" s="146" t="s">
        <v>5</v>
      </c>
      <c r="D36" s="577" t="s">
        <v>216</v>
      </c>
      <c r="E36" s="594"/>
      <c r="F36" s="594"/>
      <c r="G36" s="594"/>
      <c r="H36" s="594"/>
      <c r="I36" s="594"/>
      <c r="J36" s="594"/>
      <c r="K36" s="594"/>
      <c r="L36" s="594"/>
      <c r="M36" s="594"/>
      <c r="N36" s="594"/>
      <c r="O36" s="594"/>
      <c r="P36" s="594"/>
      <c r="Q36" s="594"/>
      <c r="R36" s="594"/>
      <c r="S36" s="594"/>
      <c r="T36" s="594"/>
      <c r="U36" s="594"/>
      <c r="V36" s="594"/>
      <c r="W36" s="594"/>
      <c r="X36" s="594"/>
      <c r="Y36" s="594"/>
      <c r="Z36" s="594"/>
      <c r="AA36" s="594"/>
      <c r="AB36" s="594"/>
      <c r="AC36" s="594"/>
      <c r="AD36" s="594"/>
      <c r="AE36" s="594"/>
      <c r="AF36" s="594"/>
      <c r="AG36" s="594"/>
      <c r="AH36" s="594"/>
      <c r="AI36" s="594"/>
      <c r="AJ36" s="573"/>
      <c r="AK36" s="573"/>
      <c r="AL36" s="573"/>
      <c r="AM36" s="573"/>
      <c r="AN36" s="573"/>
      <c r="AO36" s="573"/>
      <c r="AP36" s="573"/>
      <c r="AQ36" s="573"/>
      <c r="AR36" s="573"/>
      <c r="AS36" s="573"/>
      <c r="AT36" s="573"/>
      <c r="AU36" s="573"/>
      <c r="AV36" s="573"/>
      <c r="AW36" s="573"/>
    </row>
    <row r="37" spans="1:49" s="132" customFormat="1" ht="15" customHeight="1">
      <c r="A37" s="139"/>
      <c r="B37" s="141"/>
      <c r="C37" s="146" t="s">
        <v>5</v>
      </c>
      <c r="D37" s="577" t="s">
        <v>217</v>
      </c>
      <c r="E37" s="594"/>
      <c r="F37" s="594"/>
      <c r="G37" s="594"/>
      <c r="H37" s="594"/>
      <c r="I37" s="594"/>
      <c r="J37" s="594"/>
      <c r="K37" s="594"/>
      <c r="L37" s="594"/>
      <c r="M37" s="594"/>
      <c r="N37" s="594"/>
      <c r="O37" s="594"/>
      <c r="P37" s="594"/>
      <c r="Q37" s="594"/>
      <c r="R37" s="594"/>
      <c r="S37" s="594"/>
      <c r="T37" s="594"/>
      <c r="U37" s="594"/>
      <c r="V37" s="594"/>
      <c r="W37" s="594"/>
      <c r="X37" s="594"/>
      <c r="Y37" s="594"/>
      <c r="Z37" s="594"/>
      <c r="AA37" s="594"/>
      <c r="AB37" s="594"/>
      <c r="AC37" s="594"/>
      <c r="AD37" s="594"/>
      <c r="AE37" s="594"/>
      <c r="AF37" s="594"/>
      <c r="AG37" s="594"/>
      <c r="AH37" s="594"/>
      <c r="AI37" s="594"/>
      <c r="AJ37" s="573"/>
      <c r="AK37" s="573"/>
      <c r="AL37" s="573"/>
      <c r="AM37" s="573"/>
      <c r="AN37" s="573"/>
      <c r="AO37" s="573"/>
      <c r="AP37" s="573"/>
      <c r="AQ37" s="573"/>
      <c r="AR37" s="573"/>
      <c r="AS37" s="573"/>
      <c r="AT37" s="573"/>
      <c r="AU37" s="573"/>
      <c r="AV37" s="573"/>
      <c r="AW37" s="573"/>
    </row>
    <row r="38" spans="1:49" s="132" customFormat="1" ht="15" customHeight="1">
      <c r="A38" s="139"/>
      <c r="B38" s="141"/>
      <c r="C38" s="146" t="s">
        <v>5</v>
      </c>
      <c r="D38" s="577" t="s">
        <v>218</v>
      </c>
      <c r="E38" s="594"/>
      <c r="F38" s="594"/>
      <c r="G38" s="594"/>
      <c r="H38" s="594"/>
      <c r="I38" s="594"/>
      <c r="J38" s="594"/>
      <c r="K38" s="594"/>
      <c r="L38" s="594"/>
      <c r="M38" s="594"/>
      <c r="N38" s="594"/>
      <c r="O38" s="594"/>
      <c r="P38" s="594"/>
      <c r="Q38" s="594"/>
      <c r="R38" s="594"/>
      <c r="S38" s="594"/>
      <c r="T38" s="594"/>
      <c r="U38" s="594"/>
      <c r="V38" s="594"/>
      <c r="W38" s="594"/>
      <c r="X38" s="594"/>
      <c r="Y38" s="594"/>
      <c r="Z38" s="594"/>
      <c r="AA38" s="594"/>
      <c r="AB38" s="594"/>
      <c r="AC38" s="594"/>
      <c r="AD38" s="594"/>
      <c r="AE38" s="594"/>
      <c r="AF38" s="594"/>
      <c r="AG38" s="594"/>
      <c r="AH38" s="594"/>
      <c r="AI38" s="594"/>
      <c r="AJ38" s="573"/>
      <c r="AK38" s="573"/>
      <c r="AL38" s="573"/>
      <c r="AM38" s="573"/>
      <c r="AN38" s="573"/>
      <c r="AO38" s="573"/>
      <c r="AP38" s="573"/>
      <c r="AQ38" s="573"/>
      <c r="AR38" s="573"/>
      <c r="AS38" s="573"/>
      <c r="AT38" s="573"/>
      <c r="AU38" s="573"/>
      <c r="AV38" s="573"/>
      <c r="AW38" s="573"/>
    </row>
    <row r="39" spans="1:49" s="132" customFormat="1" ht="15" customHeight="1">
      <c r="A39" s="139"/>
      <c r="B39" s="141"/>
      <c r="C39" s="146" t="s">
        <v>5</v>
      </c>
      <c r="D39" s="577" t="s">
        <v>219</v>
      </c>
      <c r="E39" s="594"/>
      <c r="F39" s="594"/>
      <c r="G39" s="594"/>
      <c r="H39" s="594"/>
      <c r="I39" s="594"/>
      <c r="J39" s="594"/>
      <c r="K39" s="594"/>
      <c r="L39" s="594"/>
      <c r="M39" s="594"/>
      <c r="N39" s="594"/>
      <c r="O39" s="594"/>
      <c r="P39" s="594"/>
      <c r="Q39" s="594"/>
      <c r="R39" s="594"/>
      <c r="S39" s="594"/>
      <c r="T39" s="594"/>
      <c r="U39" s="594"/>
      <c r="V39" s="594"/>
      <c r="W39" s="594"/>
      <c r="X39" s="594"/>
      <c r="Y39" s="594"/>
      <c r="Z39" s="594"/>
      <c r="AA39" s="594"/>
      <c r="AB39" s="594"/>
      <c r="AC39" s="594"/>
      <c r="AD39" s="594"/>
      <c r="AE39" s="594"/>
      <c r="AF39" s="594"/>
      <c r="AG39" s="594"/>
      <c r="AH39" s="594"/>
      <c r="AI39" s="594"/>
      <c r="AJ39" s="573"/>
      <c r="AK39" s="573"/>
      <c r="AL39" s="573"/>
      <c r="AM39" s="573"/>
      <c r="AN39" s="573"/>
      <c r="AO39" s="573"/>
      <c r="AP39" s="573"/>
      <c r="AQ39" s="573"/>
      <c r="AR39" s="573"/>
      <c r="AS39" s="573"/>
      <c r="AT39" s="573"/>
      <c r="AU39" s="573"/>
      <c r="AV39" s="573"/>
      <c r="AW39" s="573"/>
    </row>
    <row r="40" spans="1:49" s="132" customFormat="1" ht="15" customHeight="1">
      <c r="A40" s="139"/>
      <c r="B40" s="141"/>
      <c r="C40" s="146" t="s">
        <v>5</v>
      </c>
      <c r="D40" s="577" t="s">
        <v>220</v>
      </c>
      <c r="E40" s="594"/>
      <c r="F40" s="594"/>
      <c r="G40" s="594"/>
      <c r="H40" s="594"/>
      <c r="I40" s="594"/>
      <c r="J40" s="594"/>
      <c r="K40" s="594"/>
      <c r="L40" s="594"/>
      <c r="M40" s="594"/>
      <c r="N40" s="594"/>
      <c r="O40" s="594"/>
      <c r="P40" s="594"/>
      <c r="Q40" s="594"/>
      <c r="R40" s="594"/>
      <c r="S40" s="594"/>
      <c r="T40" s="594"/>
      <c r="U40" s="594"/>
      <c r="V40" s="594"/>
      <c r="W40" s="594"/>
      <c r="X40" s="594"/>
      <c r="Y40" s="594"/>
      <c r="Z40" s="594"/>
      <c r="AA40" s="594"/>
      <c r="AB40" s="594"/>
      <c r="AC40" s="594"/>
      <c r="AD40" s="594"/>
      <c r="AE40" s="594"/>
      <c r="AF40" s="594"/>
      <c r="AG40" s="594"/>
      <c r="AH40" s="594"/>
      <c r="AI40" s="594"/>
      <c r="AJ40" s="573"/>
      <c r="AK40" s="573"/>
      <c r="AL40" s="573"/>
      <c r="AM40" s="573"/>
      <c r="AN40" s="573"/>
      <c r="AO40" s="573"/>
      <c r="AP40" s="573"/>
      <c r="AQ40" s="573"/>
      <c r="AR40" s="573"/>
      <c r="AS40" s="573"/>
      <c r="AT40" s="573"/>
      <c r="AU40" s="573"/>
      <c r="AV40" s="573"/>
      <c r="AW40" s="573"/>
    </row>
    <row r="41" spans="1:49" s="132" customFormat="1" ht="15" customHeight="1">
      <c r="A41" s="139"/>
      <c r="B41" s="141"/>
      <c r="C41" s="146" t="s">
        <v>5</v>
      </c>
      <c r="D41" s="577" t="s">
        <v>221</v>
      </c>
      <c r="E41" s="594"/>
      <c r="F41" s="594"/>
      <c r="G41" s="594"/>
      <c r="H41" s="594"/>
      <c r="I41" s="594"/>
      <c r="J41" s="594"/>
      <c r="K41" s="594"/>
      <c r="L41" s="594"/>
      <c r="M41" s="594"/>
      <c r="N41" s="594"/>
      <c r="O41" s="594"/>
      <c r="P41" s="594"/>
      <c r="Q41" s="594"/>
      <c r="R41" s="594"/>
      <c r="S41" s="594"/>
      <c r="T41" s="594"/>
      <c r="U41" s="594"/>
      <c r="V41" s="594"/>
      <c r="W41" s="594"/>
      <c r="X41" s="594"/>
      <c r="Y41" s="594"/>
      <c r="Z41" s="594"/>
      <c r="AA41" s="594"/>
      <c r="AB41" s="594"/>
      <c r="AC41" s="594"/>
      <c r="AD41" s="594"/>
      <c r="AE41" s="594"/>
      <c r="AF41" s="594"/>
      <c r="AG41" s="594"/>
      <c r="AH41" s="594"/>
      <c r="AI41" s="594"/>
      <c r="AJ41" s="573"/>
      <c r="AK41" s="573"/>
      <c r="AL41" s="573"/>
      <c r="AM41" s="573"/>
      <c r="AN41" s="573"/>
      <c r="AO41" s="573"/>
      <c r="AP41" s="573"/>
      <c r="AQ41" s="573"/>
      <c r="AR41" s="573"/>
      <c r="AS41" s="573"/>
      <c r="AT41" s="573"/>
      <c r="AU41" s="573"/>
      <c r="AV41" s="573"/>
      <c r="AW41" s="573"/>
    </row>
    <row r="42" spans="1:49" s="132" customFormat="1" ht="15" customHeight="1">
      <c r="A42" s="139"/>
      <c r="B42" s="141"/>
      <c r="C42" s="146" t="s">
        <v>5</v>
      </c>
      <c r="D42" s="577" t="s">
        <v>222</v>
      </c>
      <c r="E42" s="594"/>
      <c r="F42" s="594"/>
      <c r="G42" s="594"/>
      <c r="H42" s="594"/>
      <c r="I42" s="594"/>
      <c r="J42" s="594"/>
      <c r="K42" s="594"/>
      <c r="L42" s="594"/>
      <c r="M42" s="594"/>
      <c r="N42" s="594"/>
      <c r="O42" s="594"/>
      <c r="P42" s="594"/>
      <c r="Q42" s="594"/>
      <c r="R42" s="594"/>
      <c r="S42" s="594"/>
      <c r="T42" s="594"/>
      <c r="U42" s="594"/>
      <c r="V42" s="594"/>
      <c r="W42" s="594"/>
      <c r="X42" s="594"/>
      <c r="Y42" s="594"/>
      <c r="Z42" s="594"/>
      <c r="AA42" s="594"/>
      <c r="AB42" s="594"/>
      <c r="AC42" s="594"/>
      <c r="AD42" s="594"/>
      <c r="AE42" s="594"/>
      <c r="AF42" s="594"/>
      <c r="AG42" s="594"/>
      <c r="AH42" s="594"/>
      <c r="AI42" s="594"/>
      <c r="AJ42" s="573"/>
      <c r="AK42" s="573"/>
      <c r="AL42" s="573"/>
      <c r="AM42" s="573"/>
      <c r="AN42" s="573"/>
      <c r="AO42" s="573"/>
      <c r="AP42" s="573"/>
      <c r="AQ42" s="573"/>
      <c r="AR42" s="573"/>
      <c r="AS42" s="573"/>
      <c r="AT42" s="573"/>
      <c r="AU42" s="573"/>
      <c r="AV42" s="573"/>
      <c r="AW42" s="573"/>
    </row>
    <row r="43" spans="1:49" s="132" customFormat="1" ht="15" customHeight="1">
      <c r="A43" s="139"/>
      <c r="B43" s="141"/>
      <c r="C43" s="146" t="s">
        <v>5</v>
      </c>
      <c r="D43" s="577" t="s">
        <v>223</v>
      </c>
      <c r="E43" s="594"/>
      <c r="F43" s="594"/>
      <c r="G43" s="594"/>
      <c r="H43" s="594"/>
      <c r="I43" s="594"/>
      <c r="J43" s="594"/>
      <c r="K43" s="594"/>
      <c r="L43" s="594"/>
      <c r="M43" s="594"/>
      <c r="N43" s="594"/>
      <c r="O43" s="594"/>
      <c r="P43" s="594"/>
      <c r="Q43" s="594"/>
      <c r="R43" s="594"/>
      <c r="S43" s="594"/>
      <c r="T43" s="594"/>
      <c r="U43" s="594"/>
      <c r="V43" s="594"/>
      <c r="W43" s="594"/>
      <c r="X43" s="594"/>
      <c r="Y43" s="594"/>
      <c r="Z43" s="594"/>
      <c r="AA43" s="594"/>
      <c r="AB43" s="594"/>
      <c r="AC43" s="594"/>
      <c r="AD43" s="594"/>
      <c r="AE43" s="594"/>
      <c r="AF43" s="594"/>
      <c r="AG43" s="594"/>
      <c r="AH43" s="594"/>
      <c r="AI43" s="594"/>
      <c r="AJ43" s="573"/>
      <c r="AK43" s="573"/>
      <c r="AL43" s="573"/>
      <c r="AM43" s="573"/>
      <c r="AN43" s="573"/>
      <c r="AO43" s="573"/>
      <c r="AP43" s="573"/>
      <c r="AQ43" s="573"/>
      <c r="AR43" s="573"/>
      <c r="AS43" s="573"/>
      <c r="AT43" s="573"/>
      <c r="AU43" s="573"/>
      <c r="AV43" s="573"/>
      <c r="AW43" s="573"/>
    </row>
    <row r="44" spans="1:49" s="132" customFormat="1" ht="15" customHeight="1">
      <c r="A44" s="139"/>
      <c r="B44" s="141"/>
      <c r="C44" s="146" t="s">
        <v>5</v>
      </c>
      <c r="D44" s="577" t="s">
        <v>224</v>
      </c>
      <c r="E44" s="594"/>
      <c r="F44" s="594"/>
      <c r="G44" s="594"/>
      <c r="H44" s="594"/>
      <c r="I44" s="594"/>
      <c r="J44" s="594"/>
      <c r="K44" s="594"/>
      <c r="L44" s="594"/>
      <c r="M44" s="594"/>
      <c r="N44" s="594"/>
      <c r="O44" s="594"/>
      <c r="P44" s="594"/>
      <c r="Q44" s="594"/>
      <c r="R44" s="594"/>
      <c r="S44" s="594"/>
      <c r="T44" s="594"/>
      <c r="U44" s="594"/>
      <c r="V44" s="594"/>
      <c r="W44" s="594"/>
      <c r="X44" s="594"/>
      <c r="Y44" s="594"/>
      <c r="Z44" s="594"/>
      <c r="AA44" s="594"/>
      <c r="AB44" s="594"/>
      <c r="AC44" s="594"/>
      <c r="AD44" s="594"/>
      <c r="AE44" s="594"/>
      <c r="AF44" s="594"/>
      <c r="AG44" s="594"/>
      <c r="AH44" s="594"/>
      <c r="AI44" s="594"/>
      <c r="AJ44" s="573"/>
      <c r="AK44" s="573"/>
      <c r="AL44" s="573"/>
      <c r="AM44" s="573"/>
      <c r="AN44" s="573"/>
      <c r="AO44" s="573"/>
      <c r="AP44" s="573"/>
      <c r="AQ44" s="573"/>
      <c r="AR44" s="573"/>
      <c r="AS44" s="573"/>
      <c r="AT44" s="573"/>
      <c r="AU44" s="573"/>
      <c r="AV44" s="573"/>
      <c r="AW44" s="573"/>
    </row>
    <row r="45" spans="1:49" s="132" customFormat="1" ht="15" customHeight="1">
      <c r="A45" s="139"/>
      <c r="B45" s="141"/>
      <c r="C45" s="146" t="s">
        <v>5</v>
      </c>
      <c r="D45" s="577" t="s">
        <v>225</v>
      </c>
      <c r="E45" s="594"/>
      <c r="F45" s="594"/>
      <c r="G45" s="594"/>
      <c r="H45" s="594"/>
      <c r="I45" s="594"/>
      <c r="J45" s="594"/>
      <c r="K45" s="594"/>
      <c r="L45" s="594"/>
      <c r="M45" s="594"/>
      <c r="N45" s="594"/>
      <c r="O45" s="594"/>
      <c r="P45" s="594"/>
      <c r="Q45" s="594"/>
      <c r="R45" s="594"/>
      <c r="S45" s="594"/>
      <c r="T45" s="594"/>
      <c r="U45" s="594"/>
      <c r="V45" s="594"/>
      <c r="W45" s="594"/>
      <c r="X45" s="594"/>
      <c r="Y45" s="594"/>
      <c r="Z45" s="594"/>
      <c r="AA45" s="594"/>
      <c r="AB45" s="594"/>
      <c r="AC45" s="594"/>
      <c r="AD45" s="594"/>
      <c r="AE45" s="594"/>
      <c r="AF45" s="594"/>
      <c r="AG45" s="594"/>
      <c r="AH45" s="594"/>
      <c r="AI45" s="594"/>
      <c r="AJ45" s="573"/>
      <c r="AK45" s="573"/>
      <c r="AL45" s="573"/>
      <c r="AM45" s="573"/>
      <c r="AN45" s="573"/>
      <c r="AO45" s="573"/>
      <c r="AP45" s="573"/>
      <c r="AQ45" s="573"/>
      <c r="AR45" s="573"/>
      <c r="AS45" s="573"/>
      <c r="AT45" s="573"/>
      <c r="AU45" s="573"/>
      <c r="AV45" s="573"/>
      <c r="AW45" s="573"/>
    </row>
    <row r="46" spans="1:49" s="132" customFormat="1" ht="15" customHeight="1">
      <c r="A46" s="139"/>
      <c r="B46" s="141"/>
      <c r="C46" s="146" t="s">
        <v>5</v>
      </c>
      <c r="D46" s="577" t="s">
        <v>226</v>
      </c>
      <c r="E46" s="594"/>
      <c r="F46" s="594"/>
      <c r="G46" s="594"/>
      <c r="H46" s="594"/>
      <c r="I46" s="594"/>
      <c r="J46" s="594"/>
      <c r="K46" s="594"/>
      <c r="L46" s="594"/>
      <c r="M46" s="594"/>
      <c r="N46" s="594"/>
      <c r="O46" s="594"/>
      <c r="P46" s="594"/>
      <c r="Q46" s="594"/>
      <c r="R46" s="594"/>
      <c r="S46" s="594"/>
      <c r="T46" s="594"/>
      <c r="U46" s="594"/>
      <c r="V46" s="594"/>
      <c r="W46" s="594"/>
      <c r="X46" s="594"/>
      <c r="Y46" s="594"/>
      <c r="Z46" s="594"/>
      <c r="AA46" s="594"/>
      <c r="AB46" s="594"/>
      <c r="AC46" s="594"/>
      <c r="AD46" s="594"/>
      <c r="AE46" s="594"/>
      <c r="AF46" s="594"/>
      <c r="AG46" s="594"/>
      <c r="AH46" s="594"/>
      <c r="AI46" s="594"/>
      <c r="AJ46" s="573"/>
      <c r="AK46" s="573"/>
      <c r="AL46" s="573"/>
      <c r="AM46" s="573"/>
      <c r="AN46" s="573"/>
      <c r="AO46" s="573"/>
      <c r="AP46" s="573"/>
      <c r="AQ46" s="573"/>
      <c r="AR46" s="573"/>
      <c r="AS46" s="573"/>
      <c r="AT46" s="573"/>
      <c r="AU46" s="573"/>
      <c r="AV46" s="573"/>
      <c r="AW46" s="573"/>
    </row>
    <row r="47" spans="1:49" s="132" customFormat="1" ht="15" customHeight="1" hidden="1">
      <c r="A47" s="139"/>
      <c r="B47" s="141"/>
      <c r="C47" s="146" t="s">
        <v>5</v>
      </c>
      <c r="D47" s="573" t="s">
        <v>226</v>
      </c>
      <c r="E47" s="573"/>
      <c r="F47" s="573"/>
      <c r="G47" s="573"/>
      <c r="H47" s="573"/>
      <c r="I47" s="573"/>
      <c r="J47" s="573"/>
      <c r="K47" s="573"/>
      <c r="L47" s="573"/>
      <c r="M47" s="573"/>
      <c r="N47" s="573"/>
      <c r="O47" s="573"/>
      <c r="P47" s="573"/>
      <c r="Q47" s="573"/>
      <c r="R47" s="573"/>
      <c r="S47" s="573"/>
      <c r="T47" s="573"/>
      <c r="U47" s="573"/>
      <c r="V47" s="573"/>
      <c r="W47" s="573"/>
      <c r="X47" s="573"/>
      <c r="Y47" s="573"/>
      <c r="Z47" s="573"/>
      <c r="AA47" s="573"/>
      <c r="AB47" s="573"/>
      <c r="AC47" s="573"/>
      <c r="AD47" s="573"/>
      <c r="AE47" s="573"/>
      <c r="AF47" s="573"/>
      <c r="AG47" s="573"/>
      <c r="AH47" s="573"/>
      <c r="AI47" s="573"/>
      <c r="AJ47" s="573"/>
      <c r="AK47" s="573"/>
      <c r="AL47" s="573"/>
      <c r="AM47" s="573"/>
      <c r="AN47" s="573"/>
      <c r="AO47" s="573"/>
      <c r="AP47" s="573"/>
      <c r="AQ47" s="573"/>
      <c r="AR47" s="573"/>
      <c r="AS47" s="573"/>
      <c r="AT47" s="573"/>
      <c r="AU47" s="573"/>
      <c r="AV47" s="573"/>
      <c r="AW47" s="573"/>
    </row>
    <row r="48" spans="1:49" s="132" customFormat="1" ht="15" customHeight="1">
      <c r="A48" s="139"/>
      <c r="B48" s="141"/>
      <c r="C48" s="146" t="s">
        <v>5</v>
      </c>
      <c r="D48" s="573" t="s">
        <v>227</v>
      </c>
      <c r="E48" s="573"/>
      <c r="F48" s="573"/>
      <c r="G48" s="573"/>
      <c r="H48" s="573"/>
      <c r="I48" s="573"/>
      <c r="J48" s="573"/>
      <c r="K48" s="573"/>
      <c r="L48" s="573"/>
      <c r="M48" s="573"/>
      <c r="N48" s="573"/>
      <c r="O48" s="573"/>
      <c r="P48" s="573"/>
      <c r="Q48" s="573"/>
      <c r="R48" s="573"/>
      <c r="S48" s="573"/>
      <c r="T48" s="573"/>
      <c r="U48" s="573"/>
      <c r="V48" s="573"/>
      <c r="W48" s="573"/>
      <c r="X48" s="573"/>
      <c r="Y48" s="573"/>
      <c r="Z48" s="573"/>
      <c r="AA48" s="573"/>
      <c r="AB48" s="573"/>
      <c r="AC48" s="573"/>
      <c r="AD48" s="573"/>
      <c r="AE48" s="573"/>
      <c r="AF48" s="573"/>
      <c r="AG48" s="573"/>
      <c r="AH48" s="573"/>
      <c r="AI48" s="573"/>
      <c r="AJ48" s="573"/>
      <c r="AK48" s="573"/>
      <c r="AL48" s="573"/>
      <c r="AM48" s="573"/>
      <c r="AN48" s="573"/>
      <c r="AO48" s="573"/>
      <c r="AP48" s="573"/>
      <c r="AQ48" s="573"/>
      <c r="AR48" s="573"/>
      <c r="AS48" s="573"/>
      <c r="AT48" s="573"/>
      <c r="AU48" s="573"/>
      <c r="AV48" s="573"/>
      <c r="AW48" s="573"/>
    </row>
    <row r="49" spans="1:49" s="132" customFormat="1" ht="15" customHeight="1">
      <c r="A49" s="139"/>
      <c r="B49" s="141"/>
      <c r="C49" s="146" t="s">
        <v>5</v>
      </c>
      <c r="D49" s="573" t="s">
        <v>228</v>
      </c>
      <c r="E49" s="573"/>
      <c r="F49" s="573"/>
      <c r="G49" s="573"/>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3"/>
      <c r="AL49" s="573"/>
      <c r="AM49" s="573"/>
      <c r="AN49" s="573"/>
      <c r="AO49" s="573"/>
      <c r="AP49" s="573"/>
      <c r="AQ49" s="573"/>
      <c r="AR49" s="573"/>
      <c r="AS49" s="573"/>
      <c r="AT49" s="573"/>
      <c r="AU49" s="573"/>
      <c r="AV49" s="573"/>
      <c r="AW49" s="573"/>
    </row>
    <row r="50" spans="1:49" s="132" customFormat="1" ht="15" customHeight="1">
      <c r="A50" s="139"/>
      <c r="B50" s="141"/>
      <c r="C50" s="146" t="s">
        <v>5</v>
      </c>
      <c r="D50" s="573" t="s">
        <v>229</v>
      </c>
      <c r="E50" s="573"/>
      <c r="F50" s="573"/>
      <c r="G50" s="573"/>
      <c r="H50" s="573"/>
      <c r="I50" s="573"/>
      <c r="J50" s="573"/>
      <c r="K50" s="573"/>
      <c r="L50" s="573"/>
      <c r="M50" s="573"/>
      <c r="N50" s="573"/>
      <c r="O50" s="573"/>
      <c r="P50" s="573"/>
      <c r="Q50" s="573"/>
      <c r="R50" s="573"/>
      <c r="S50" s="573"/>
      <c r="T50" s="573"/>
      <c r="U50" s="573"/>
      <c r="V50" s="573"/>
      <c r="W50" s="573"/>
      <c r="X50" s="573"/>
      <c r="Y50" s="573"/>
      <c r="Z50" s="573"/>
      <c r="AA50" s="573"/>
      <c r="AB50" s="573"/>
      <c r="AC50" s="573"/>
      <c r="AD50" s="573"/>
      <c r="AE50" s="573"/>
      <c r="AF50" s="573"/>
      <c r="AG50" s="573"/>
      <c r="AH50" s="573"/>
      <c r="AI50" s="573"/>
      <c r="AJ50" s="573"/>
      <c r="AK50" s="573"/>
      <c r="AL50" s="573"/>
      <c r="AM50" s="573"/>
      <c r="AN50" s="573"/>
      <c r="AO50" s="573"/>
      <c r="AP50" s="573"/>
      <c r="AQ50" s="573"/>
      <c r="AR50" s="573"/>
      <c r="AS50" s="573"/>
      <c r="AT50" s="573"/>
      <c r="AU50" s="573"/>
      <c r="AV50" s="573"/>
      <c r="AW50" s="573"/>
    </row>
    <row r="51" spans="1:49" s="132" customFormat="1" ht="15" customHeight="1">
      <c r="A51" s="139"/>
      <c r="B51" s="141"/>
      <c r="C51" s="146" t="s">
        <v>5</v>
      </c>
      <c r="D51" s="573" t="s">
        <v>230</v>
      </c>
      <c r="E51" s="573"/>
      <c r="F51" s="573"/>
      <c r="G51" s="573"/>
      <c r="H51" s="573"/>
      <c r="I51" s="573"/>
      <c r="J51" s="573"/>
      <c r="K51" s="573"/>
      <c r="L51" s="573"/>
      <c r="M51" s="573"/>
      <c r="N51" s="573"/>
      <c r="O51" s="573"/>
      <c r="P51" s="573"/>
      <c r="Q51" s="573"/>
      <c r="R51" s="573"/>
      <c r="S51" s="573"/>
      <c r="T51" s="573"/>
      <c r="U51" s="573"/>
      <c r="V51" s="573"/>
      <c r="W51" s="573"/>
      <c r="X51" s="573"/>
      <c r="Y51" s="573"/>
      <c r="Z51" s="573"/>
      <c r="AA51" s="573"/>
      <c r="AB51" s="573"/>
      <c r="AC51" s="573"/>
      <c r="AD51" s="573"/>
      <c r="AE51" s="573"/>
      <c r="AF51" s="573"/>
      <c r="AG51" s="573"/>
      <c r="AH51" s="573"/>
      <c r="AI51" s="573"/>
      <c r="AJ51" s="573"/>
      <c r="AK51" s="573"/>
      <c r="AL51" s="573"/>
      <c r="AM51" s="573"/>
      <c r="AN51" s="573"/>
      <c r="AO51" s="573"/>
      <c r="AP51" s="573"/>
      <c r="AQ51" s="573"/>
      <c r="AR51" s="573"/>
      <c r="AS51" s="573"/>
      <c r="AT51" s="573"/>
      <c r="AU51" s="573"/>
      <c r="AV51" s="573"/>
      <c r="AW51" s="573"/>
    </row>
    <row r="52" spans="1:49" s="132" customFormat="1" ht="15" customHeight="1">
      <c r="A52" s="139"/>
      <c r="B52" s="141"/>
      <c r="C52" s="146" t="s">
        <v>5</v>
      </c>
      <c r="D52" s="573" t="s">
        <v>231</v>
      </c>
      <c r="E52" s="573"/>
      <c r="F52" s="573"/>
      <c r="G52" s="573"/>
      <c r="H52" s="573"/>
      <c r="I52" s="573"/>
      <c r="J52" s="573"/>
      <c r="K52" s="573"/>
      <c r="L52" s="573"/>
      <c r="M52" s="573"/>
      <c r="N52" s="573"/>
      <c r="O52" s="573"/>
      <c r="P52" s="573"/>
      <c r="Q52" s="573"/>
      <c r="R52" s="573"/>
      <c r="S52" s="573"/>
      <c r="T52" s="573"/>
      <c r="U52" s="573"/>
      <c r="V52" s="573"/>
      <c r="W52" s="573"/>
      <c r="X52" s="573"/>
      <c r="Y52" s="573"/>
      <c r="Z52" s="573"/>
      <c r="AA52" s="573"/>
      <c r="AB52" s="573"/>
      <c r="AC52" s="573"/>
      <c r="AD52" s="573"/>
      <c r="AE52" s="573"/>
      <c r="AF52" s="573"/>
      <c r="AG52" s="573"/>
      <c r="AH52" s="573"/>
      <c r="AI52" s="573"/>
      <c r="AJ52" s="573"/>
      <c r="AK52" s="573"/>
      <c r="AL52" s="573"/>
      <c r="AM52" s="573"/>
      <c r="AN52" s="573"/>
      <c r="AO52" s="573"/>
      <c r="AP52" s="573"/>
      <c r="AQ52" s="573"/>
      <c r="AR52" s="573"/>
      <c r="AS52" s="573"/>
      <c r="AT52" s="573"/>
      <c r="AU52" s="573"/>
      <c r="AV52" s="573"/>
      <c r="AW52" s="573"/>
    </row>
    <row r="53" spans="1:49" s="132" customFormat="1" ht="15" customHeight="1">
      <c r="A53" s="139"/>
      <c r="B53" s="141"/>
      <c r="C53" s="146" t="s">
        <v>5</v>
      </c>
      <c r="D53" s="573" t="s">
        <v>232</v>
      </c>
      <c r="E53" s="573"/>
      <c r="F53" s="573"/>
      <c r="G53" s="573"/>
      <c r="H53" s="573"/>
      <c r="I53" s="573"/>
      <c r="J53" s="573"/>
      <c r="K53" s="573"/>
      <c r="L53" s="573"/>
      <c r="M53" s="573"/>
      <c r="N53" s="573"/>
      <c r="O53" s="573"/>
      <c r="P53" s="573"/>
      <c r="Q53" s="573"/>
      <c r="R53" s="573"/>
      <c r="S53" s="573"/>
      <c r="T53" s="573"/>
      <c r="U53" s="573"/>
      <c r="V53" s="573"/>
      <c r="W53" s="573"/>
      <c r="X53" s="573"/>
      <c r="Y53" s="573"/>
      <c r="Z53" s="573"/>
      <c r="AA53" s="573"/>
      <c r="AB53" s="573"/>
      <c r="AC53" s="573"/>
      <c r="AD53" s="573"/>
      <c r="AE53" s="573"/>
      <c r="AF53" s="573"/>
      <c r="AG53" s="573"/>
      <c r="AH53" s="573"/>
      <c r="AI53" s="573"/>
      <c r="AJ53" s="573"/>
      <c r="AK53" s="573"/>
      <c r="AL53" s="573"/>
      <c r="AM53" s="573"/>
      <c r="AN53" s="573"/>
      <c r="AO53" s="573"/>
      <c r="AP53" s="573"/>
      <c r="AQ53" s="573"/>
      <c r="AR53" s="573"/>
      <c r="AS53" s="573"/>
      <c r="AT53" s="573"/>
      <c r="AU53" s="573"/>
      <c r="AV53" s="573"/>
      <c r="AW53" s="573"/>
    </row>
    <row r="54" spans="1:49" s="132" customFormat="1" ht="15" customHeight="1">
      <c r="A54" s="139"/>
      <c r="B54" s="141"/>
      <c r="C54" s="146" t="s">
        <v>5</v>
      </c>
      <c r="D54" s="573" t="s">
        <v>233</v>
      </c>
      <c r="E54" s="573"/>
      <c r="F54" s="573"/>
      <c r="G54" s="573"/>
      <c r="H54" s="573"/>
      <c r="I54" s="573"/>
      <c r="J54" s="573"/>
      <c r="K54" s="573"/>
      <c r="L54" s="573"/>
      <c r="M54" s="573"/>
      <c r="N54" s="573"/>
      <c r="O54" s="573"/>
      <c r="P54" s="573"/>
      <c r="Q54" s="573"/>
      <c r="R54" s="573"/>
      <c r="S54" s="573"/>
      <c r="T54" s="573"/>
      <c r="U54" s="573"/>
      <c r="V54" s="573"/>
      <c r="W54" s="573"/>
      <c r="X54" s="573"/>
      <c r="Y54" s="573"/>
      <c r="Z54" s="573"/>
      <c r="AA54" s="573"/>
      <c r="AB54" s="573"/>
      <c r="AC54" s="573"/>
      <c r="AD54" s="573"/>
      <c r="AE54" s="573"/>
      <c r="AF54" s="573"/>
      <c r="AG54" s="573"/>
      <c r="AH54" s="573"/>
      <c r="AI54" s="573"/>
      <c r="AJ54" s="573"/>
      <c r="AK54" s="573"/>
      <c r="AL54" s="573"/>
      <c r="AM54" s="573"/>
      <c r="AN54" s="573"/>
      <c r="AO54" s="573"/>
      <c r="AP54" s="573"/>
      <c r="AQ54" s="573"/>
      <c r="AR54" s="573"/>
      <c r="AS54" s="573"/>
      <c r="AT54" s="573"/>
      <c r="AU54" s="573"/>
      <c r="AV54" s="573"/>
      <c r="AW54" s="573"/>
    </row>
    <row r="55" spans="1:49" s="132" customFormat="1" ht="15" customHeight="1">
      <c r="A55" s="139"/>
      <c r="B55" s="141"/>
      <c r="C55" s="146" t="s">
        <v>5</v>
      </c>
      <c r="D55" s="573" t="s">
        <v>234</v>
      </c>
      <c r="E55" s="573"/>
      <c r="F55" s="573"/>
      <c r="G55" s="573"/>
      <c r="H55" s="573"/>
      <c r="I55" s="573"/>
      <c r="J55" s="573"/>
      <c r="K55" s="573"/>
      <c r="L55" s="573"/>
      <c r="M55" s="573"/>
      <c r="N55" s="573"/>
      <c r="O55" s="573"/>
      <c r="P55" s="573"/>
      <c r="Q55" s="573"/>
      <c r="R55" s="573"/>
      <c r="S55" s="573"/>
      <c r="T55" s="573"/>
      <c r="U55" s="573"/>
      <c r="V55" s="573"/>
      <c r="W55" s="573"/>
      <c r="X55" s="573"/>
      <c r="Y55" s="573"/>
      <c r="Z55" s="573"/>
      <c r="AA55" s="573"/>
      <c r="AB55" s="573"/>
      <c r="AC55" s="573"/>
      <c r="AD55" s="573"/>
      <c r="AE55" s="573"/>
      <c r="AF55" s="573"/>
      <c r="AG55" s="573"/>
      <c r="AH55" s="573"/>
      <c r="AI55" s="573"/>
      <c r="AJ55" s="573"/>
      <c r="AK55" s="573"/>
      <c r="AL55" s="573"/>
      <c r="AM55" s="573"/>
      <c r="AN55" s="573"/>
      <c r="AO55" s="573"/>
      <c r="AP55" s="573"/>
      <c r="AQ55" s="573"/>
      <c r="AR55" s="573"/>
      <c r="AS55" s="573"/>
      <c r="AT55" s="573"/>
      <c r="AU55" s="573"/>
      <c r="AV55" s="573"/>
      <c r="AW55" s="573"/>
    </row>
    <row r="56" spans="1:49" s="132" customFormat="1" ht="15" customHeight="1">
      <c r="A56" s="139"/>
      <c r="B56" s="141"/>
      <c r="C56" s="146" t="s">
        <v>5</v>
      </c>
      <c r="D56" s="573" t="s">
        <v>235</v>
      </c>
      <c r="E56" s="573"/>
      <c r="F56" s="573"/>
      <c r="G56" s="573"/>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3"/>
      <c r="AL56" s="573"/>
      <c r="AM56" s="573"/>
      <c r="AN56" s="573"/>
      <c r="AO56" s="573"/>
      <c r="AP56" s="573"/>
      <c r="AQ56" s="573"/>
      <c r="AR56" s="573"/>
      <c r="AS56" s="573"/>
      <c r="AT56" s="573"/>
      <c r="AU56" s="573"/>
      <c r="AV56" s="573"/>
      <c r="AW56" s="573"/>
    </row>
    <row r="57" spans="1:49" s="132" customFormat="1" ht="15" customHeight="1">
      <c r="A57" s="139"/>
      <c r="B57" s="141"/>
      <c r="C57" s="146" t="s">
        <v>5</v>
      </c>
      <c r="D57" s="573" t="s">
        <v>236</v>
      </c>
      <c r="E57" s="573"/>
      <c r="F57" s="573"/>
      <c r="G57" s="573"/>
      <c r="H57" s="573"/>
      <c r="I57" s="573"/>
      <c r="J57" s="573"/>
      <c r="K57" s="573"/>
      <c r="L57" s="573"/>
      <c r="M57" s="573"/>
      <c r="N57" s="573"/>
      <c r="O57" s="573"/>
      <c r="P57" s="573"/>
      <c r="Q57" s="573"/>
      <c r="R57" s="573"/>
      <c r="S57" s="573"/>
      <c r="T57" s="573"/>
      <c r="U57" s="573"/>
      <c r="V57" s="573"/>
      <c r="W57" s="573"/>
      <c r="X57" s="573"/>
      <c r="Y57" s="573"/>
      <c r="Z57" s="573"/>
      <c r="AA57" s="573"/>
      <c r="AB57" s="573"/>
      <c r="AC57" s="573"/>
      <c r="AD57" s="573"/>
      <c r="AE57" s="573"/>
      <c r="AF57" s="573"/>
      <c r="AG57" s="573"/>
      <c r="AH57" s="573"/>
      <c r="AI57" s="573"/>
      <c r="AJ57" s="573"/>
      <c r="AK57" s="573"/>
      <c r="AL57" s="573"/>
      <c r="AM57" s="573"/>
      <c r="AN57" s="573"/>
      <c r="AO57" s="573"/>
      <c r="AP57" s="573"/>
      <c r="AQ57" s="573"/>
      <c r="AR57" s="573"/>
      <c r="AS57" s="573"/>
      <c r="AT57" s="573"/>
      <c r="AU57" s="573"/>
      <c r="AV57" s="573"/>
      <c r="AW57" s="573"/>
    </row>
    <row r="58" spans="1:49" s="132" customFormat="1" ht="15" customHeight="1">
      <c r="A58" s="139"/>
      <c r="B58" s="141"/>
      <c r="C58" s="146" t="s">
        <v>5</v>
      </c>
      <c r="D58" s="573" t="s">
        <v>237</v>
      </c>
      <c r="E58" s="573"/>
      <c r="F58" s="573"/>
      <c r="G58" s="573"/>
      <c r="H58" s="573"/>
      <c r="I58" s="573"/>
      <c r="J58" s="573"/>
      <c r="K58" s="573"/>
      <c r="L58" s="573"/>
      <c r="M58" s="573"/>
      <c r="N58" s="573"/>
      <c r="O58" s="573"/>
      <c r="P58" s="573"/>
      <c r="Q58" s="573"/>
      <c r="R58" s="573"/>
      <c r="S58" s="573"/>
      <c r="T58" s="573"/>
      <c r="U58" s="573"/>
      <c r="V58" s="573"/>
      <c r="W58" s="573"/>
      <c r="X58" s="573"/>
      <c r="Y58" s="573"/>
      <c r="Z58" s="573"/>
      <c r="AA58" s="573"/>
      <c r="AB58" s="573"/>
      <c r="AC58" s="573"/>
      <c r="AD58" s="573"/>
      <c r="AE58" s="573"/>
      <c r="AF58" s="573"/>
      <c r="AG58" s="573"/>
      <c r="AH58" s="573"/>
      <c r="AI58" s="573"/>
      <c r="AJ58" s="573"/>
      <c r="AK58" s="573"/>
      <c r="AL58" s="573"/>
      <c r="AM58" s="573"/>
      <c r="AN58" s="573"/>
      <c r="AO58" s="573"/>
      <c r="AP58" s="573"/>
      <c r="AQ58" s="573"/>
      <c r="AR58" s="573"/>
      <c r="AS58" s="573"/>
      <c r="AT58" s="573"/>
      <c r="AU58" s="573"/>
      <c r="AV58" s="573"/>
      <c r="AW58" s="573"/>
    </row>
    <row r="59" spans="1:49" s="132" customFormat="1" ht="15" customHeight="1">
      <c r="A59" s="139"/>
      <c r="B59" s="141"/>
      <c r="C59" s="146" t="s">
        <v>5</v>
      </c>
      <c r="D59" s="573" t="s">
        <v>238</v>
      </c>
      <c r="E59" s="573"/>
      <c r="F59" s="573"/>
      <c r="G59" s="573"/>
      <c r="H59" s="573"/>
      <c r="I59" s="573"/>
      <c r="J59" s="573"/>
      <c r="K59" s="573"/>
      <c r="L59" s="573"/>
      <c r="M59" s="573"/>
      <c r="N59" s="573"/>
      <c r="O59" s="573"/>
      <c r="P59" s="573"/>
      <c r="Q59" s="573"/>
      <c r="R59" s="573"/>
      <c r="S59" s="573"/>
      <c r="T59" s="573"/>
      <c r="U59" s="573"/>
      <c r="V59" s="573"/>
      <c r="W59" s="573"/>
      <c r="X59" s="573"/>
      <c r="Y59" s="573"/>
      <c r="Z59" s="573"/>
      <c r="AA59" s="573"/>
      <c r="AB59" s="573"/>
      <c r="AC59" s="573"/>
      <c r="AD59" s="573"/>
      <c r="AE59" s="573"/>
      <c r="AF59" s="573"/>
      <c r="AG59" s="573"/>
      <c r="AH59" s="573"/>
      <c r="AI59" s="573"/>
      <c r="AJ59" s="573"/>
      <c r="AK59" s="573"/>
      <c r="AL59" s="573"/>
      <c r="AM59" s="573"/>
      <c r="AN59" s="573"/>
      <c r="AO59" s="573"/>
      <c r="AP59" s="573"/>
      <c r="AQ59" s="573"/>
      <c r="AR59" s="573"/>
      <c r="AS59" s="573"/>
      <c r="AT59" s="573"/>
      <c r="AU59" s="573"/>
      <c r="AV59" s="573"/>
      <c r="AW59" s="573"/>
    </row>
    <row r="60" spans="1:49" s="132" customFormat="1" ht="15" customHeight="1">
      <c r="A60" s="139"/>
      <c r="B60" s="141"/>
      <c r="C60" s="146" t="s">
        <v>5</v>
      </c>
      <c r="D60" s="573" t="s">
        <v>239</v>
      </c>
      <c r="E60" s="573"/>
      <c r="F60" s="573"/>
      <c r="G60" s="573"/>
      <c r="H60" s="573"/>
      <c r="I60" s="573"/>
      <c r="J60" s="573"/>
      <c r="K60" s="573"/>
      <c r="L60" s="573"/>
      <c r="M60" s="573"/>
      <c r="N60" s="573"/>
      <c r="O60" s="573"/>
      <c r="P60" s="573"/>
      <c r="Q60" s="573"/>
      <c r="R60" s="573"/>
      <c r="S60" s="573"/>
      <c r="T60" s="573"/>
      <c r="U60" s="573"/>
      <c r="V60" s="573"/>
      <c r="W60" s="573"/>
      <c r="X60" s="573"/>
      <c r="Y60" s="573"/>
      <c r="Z60" s="573"/>
      <c r="AA60" s="573"/>
      <c r="AB60" s="573"/>
      <c r="AC60" s="573"/>
      <c r="AD60" s="573"/>
      <c r="AE60" s="573"/>
      <c r="AF60" s="573"/>
      <c r="AG60" s="573"/>
      <c r="AH60" s="573"/>
      <c r="AI60" s="573"/>
      <c r="AJ60" s="573"/>
      <c r="AK60" s="573"/>
      <c r="AL60" s="573"/>
      <c r="AM60" s="573"/>
      <c r="AN60" s="573"/>
      <c r="AO60" s="573"/>
      <c r="AP60" s="573"/>
      <c r="AQ60" s="573"/>
      <c r="AR60" s="573"/>
      <c r="AS60" s="573"/>
      <c r="AT60" s="573"/>
      <c r="AU60" s="573"/>
      <c r="AV60" s="573"/>
      <c r="AW60" s="573"/>
    </row>
    <row r="61" spans="1:49" s="132" customFormat="1" ht="15" customHeight="1">
      <c r="A61" s="139"/>
      <c r="B61" s="141"/>
      <c r="C61" s="146" t="s">
        <v>5</v>
      </c>
      <c r="D61" s="573" t="s">
        <v>240</v>
      </c>
      <c r="E61" s="573"/>
      <c r="F61" s="573"/>
      <c r="G61" s="573"/>
      <c r="H61" s="573"/>
      <c r="I61" s="573"/>
      <c r="J61" s="573"/>
      <c r="K61" s="573"/>
      <c r="L61" s="573"/>
      <c r="M61" s="573"/>
      <c r="N61" s="573"/>
      <c r="O61" s="573"/>
      <c r="P61" s="573"/>
      <c r="Q61" s="573"/>
      <c r="R61" s="573"/>
      <c r="S61" s="573"/>
      <c r="T61" s="573"/>
      <c r="U61" s="573"/>
      <c r="V61" s="573"/>
      <c r="W61" s="573"/>
      <c r="X61" s="573"/>
      <c r="Y61" s="573"/>
      <c r="Z61" s="573"/>
      <c r="AA61" s="573"/>
      <c r="AB61" s="573"/>
      <c r="AC61" s="573"/>
      <c r="AD61" s="573"/>
      <c r="AE61" s="573"/>
      <c r="AF61" s="573"/>
      <c r="AG61" s="573"/>
      <c r="AH61" s="573"/>
      <c r="AI61" s="573"/>
      <c r="AJ61" s="573"/>
      <c r="AK61" s="573"/>
      <c r="AL61" s="573"/>
      <c r="AM61" s="573"/>
      <c r="AN61" s="573"/>
      <c r="AO61" s="573"/>
      <c r="AP61" s="573"/>
      <c r="AQ61" s="573"/>
      <c r="AR61" s="573"/>
      <c r="AS61" s="573"/>
      <c r="AT61" s="573"/>
      <c r="AU61" s="573"/>
      <c r="AV61" s="573"/>
      <c r="AW61" s="573"/>
    </row>
    <row r="62" spans="1:49" s="132" customFormat="1" ht="15" customHeight="1">
      <c r="A62" s="139"/>
      <c r="B62" s="141"/>
      <c r="C62" s="146" t="s">
        <v>5</v>
      </c>
      <c r="D62" s="573" t="s">
        <v>241</v>
      </c>
      <c r="E62" s="573"/>
      <c r="F62" s="573"/>
      <c r="G62" s="573"/>
      <c r="H62" s="573"/>
      <c r="I62" s="573"/>
      <c r="J62" s="573"/>
      <c r="K62" s="573"/>
      <c r="L62" s="573"/>
      <c r="M62" s="573"/>
      <c r="N62" s="573"/>
      <c r="O62" s="573"/>
      <c r="P62" s="573"/>
      <c r="Q62" s="573"/>
      <c r="R62" s="573"/>
      <c r="S62" s="573"/>
      <c r="T62" s="573"/>
      <c r="U62" s="573"/>
      <c r="V62" s="573"/>
      <c r="W62" s="573"/>
      <c r="X62" s="573"/>
      <c r="Y62" s="573"/>
      <c r="Z62" s="573"/>
      <c r="AA62" s="573"/>
      <c r="AB62" s="573"/>
      <c r="AC62" s="573"/>
      <c r="AD62" s="573"/>
      <c r="AE62" s="573"/>
      <c r="AF62" s="573"/>
      <c r="AG62" s="573"/>
      <c r="AH62" s="573"/>
      <c r="AI62" s="573"/>
      <c r="AJ62" s="573"/>
      <c r="AK62" s="573"/>
      <c r="AL62" s="573"/>
      <c r="AM62" s="573"/>
      <c r="AN62" s="573"/>
      <c r="AO62" s="573"/>
      <c r="AP62" s="573"/>
      <c r="AQ62" s="573"/>
      <c r="AR62" s="573"/>
      <c r="AS62" s="573"/>
      <c r="AT62" s="573"/>
      <c r="AU62" s="573"/>
      <c r="AV62" s="573"/>
      <c r="AW62" s="573"/>
    </row>
    <row r="63" spans="1:49" s="132" customFormat="1" ht="15" customHeight="1">
      <c r="A63" s="139"/>
      <c r="B63" s="141"/>
      <c r="C63" s="146" t="s">
        <v>5</v>
      </c>
      <c r="D63" s="573" t="s">
        <v>242</v>
      </c>
      <c r="E63" s="573"/>
      <c r="F63" s="573"/>
      <c r="G63" s="573"/>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3"/>
      <c r="AL63" s="573"/>
      <c r="AM63" s="573"/>
      <c r="AN63" s="573"/>
      <c r="AO63" s="573"/>
      <c r="AP63" s="573"/>
      <c r="AQ63" s="573"/>
      <c r="AR63" s="573"/>
      <c r="AS63" s="573"/>
      <c r="AT63" s="573"/>
      <c r="AU63" s="573"/>
      <c r="AV63" s="573"/>
      <c r="AW63" s="573"/>
    </row>
    <row r="64" spans="1:49" s="132" customFormat="1" ht="15" customHeight="1">
      <c r="A64" s="139"/>
      <c r="B64" s="141"/>
      <c r="C64" s="146" t="s">
        <v>5</v>
      </c>
      <c r="D64" s="573" t="s">
        <v>243</v>
      </c>
      <c r="E64" s="573"/>
      <c r="F64" s="573"/>
      <c r="G64" s="573"/>
      <c r="H64" s="573"/>
      <c r="I64" s="573"/>
      <c r="J64" s="573"/>
      <c r="K64" s="573"/>
      <c r="L64" s="573"/>
      <c r="M64" s="573"/>
      <c r="N64" s="573"/>
      <c r="O64" s="573"/>
      <c r="P64" s="573"/>
      <c r="Q64" s="573"/>
      <c r="R64" s="573"/>
      <c r="S64" s="573"/>
      <c r="T64" s="573"/>
      <c r="U64" s="573"/>
      <c r="V64" s="573"/>
      <c r="W64" s="573"/>
      <c r="X64" s="573"/>
      <c r="Y64" s="573"/>
      <c r="Z64" s="573"/>
      <c r="AA64" s="573"/>
      <c r="AB64" s="573"/>
      <c r="AC64" s="573"/>
      <c r="AD64" s="573"/>
      <c r="AE64" s="573"/>
      <c r="AF64" s="573"/>
      <c r="AG64" s="573"/>
      <c r="AH64" s="573"/>
      <c r="AI64" s="573"/>
      <c r="AJ64" s="573"/>
      <c r="AK64" s="573"/>
      <c r="AL64" s="573"/>
      <c r="AM64" s="573"/>
      <c r="AN64" s="573"/>
      <c r="AO64" s="573"/>
      <c r="AP64" s="573"/>
      <c r="AQ64" s="573"/>
      <c r="AR64" s="573"/>
      <c r="AS64" s="573"/>
      <c r="AT64" s="573"/>
      <c r="AU64" s="573"/>
      <c r="AV64" s="573"/>
      <c r="AW64" s="573"/>
    </row>
    <row r="65" spans="1:49" s="132" customFormat="1" ht="15" customHeight="1">
      <c r="A65" s="139"/>
      <c r="B65" s="141"/>
      <c r="C65" s="146" t="s">
        <v>5</v>
      </c>
      <c r="D65" s="573" t="s">
        <v>244</v>
      </c>
      <c r="E65" s="573"/>
      <c r="F65" s="573"/>
      <c r="G65" s="573"/>
      <c r="H65" s="573"/>
      <c r="I65" s="573"/>
      <c r="J65" s="573"/>
      <c r="K65" s="573"/>
      <c r="L65" s="573"/>
      <c r="M65" s="573"/>
      <c r="N65" s="573"/>
      <c r="O65" s="573"/>
      <c r="P65" s="573"/>
      <c r="Q65" s="573"/>
      <c r="R65" s="573"/>
      <c r="S65" s="573"/>
      <c r="T65" s="573"/>
      <c r="U65" s="573"/>
      <c r="V65" s="573"/>
      <c r="W65" s="573"/>
      <c r="X65" s="573"/>
      <c r="Y65" s="573"/>
      <c r="Z65" s="573"/>
      <c r="AA65" s="573"/>
      <c r="AB65" s="573"/>
      <c r="AC65" s="573"/>
      <c r="AD65" s="573"/>
      <c r="AE65" s="573"/>
      <c r="AF65" s="573"/>
      <c r="AG65" s="573"/>
      <c r="AH65" s="573"/>
      <c r="AI65" s="573"/>
      <c r="AJ65" s="573"/>
      <c r="AK65" s="573"/>
      <c r="AL65" s="573"/>
      <c r="AM65" s="573"/>
      <c r="AN65" s="573"/>
      <c r="AO65" s="573"/>
      <c r="AP65" s="573"/>
      <c r="AQ65" s="573"/>
      <c r="AR65" s="573"/>
      <c r="AS65" s="573"/>
      <c r="AT65" s="573"/>
      <c r="AU65" s="573"/>
      <c r="AV65" s="573"/>
      <c r="AW65" s="573"/>
    </row>
    <row r="66" spans="1:49" s="132" customFormat="1" ht="15" customHeight="1">
      <c r="A66" s="139"/>
      <c r="B66" s="141"/>
      <c r="C66" s="146" t="s">
        <v>5</v>
      </c>
      <c r="D66" s="573" t="s">
        <v>245</v>
      </c>
      <c r="E66" s="573"/>
      <c r="F66" s="573"/>
      <c r="G66" s="573"/>
      <c r="H66" s="573"/>
      <c r="I66" s="573"/>
      <c r="J66" s="573"/>
      <c r="K66" s="573"/>
      <c r="L66" s="573"/>
      <c r="M66" s="573"/>
      <c r="N66" s="573"/>
      <c r="O66" s="573"/>
      <c r="P66" s="573"/>
      <c r="Q66" s="573"/>
      <c r="R66" s="573"/>
      <c r="S66" s="573"/>
      <c r="T66" s="573"/>
      <c r="U66" s="573"/>
      <c r="V66" s="573"/>
      <c r="W66" s="573"/>
      <c r="X66" s="573"/>
      <c r="Y66" s="573"/>
      <c r="Z66" s="573"/>
      <c r="AA66" s="573"/>
      <c r="AB66" s="573"/>
      <c r="AC66" s="573"/>
      <c r="AD66" s="573"/>
      <c r="AE66" s="573"/>
      <c r="AF66" s="573"/>
      <c r="AG66" s="573"/>
      <c r="AH66" s="573"/>
      <c r="AI66" s="573"/>
      <c r="AJ66" s="573"/>
      <c r="AK66" s="573"/>
      <c r="AL66" s="573"/>
      <c r="AM66" s="573"/>
      <c r="AN66" s="573"/>
      <c r="AO66" s="573"/>
      <c r="AP66" s="573"/>
      <c r="AQ66" s="573"/>
      <c r="AR66" s="573"/>
      <c r="AS66" s="573"/>
      <c r="AT66" s="573"/>
      <c r="AU66" s="573"/>
      <c r="AV66" s="573"/>
      <c r="AW66" s="573"/>
    </row>
    <row r="67" spans="1:49" s="132" customFormat="1" ht="30" customHeight="1">
      <c r="A67" s="139"/>
      <c r="B67" s="141"/>
      <c r="C67" s="146" t="s">
        <v>5</v>
      </c>
      <c r="D67" s="577" t="s">
        <v>246</v>
      </c>
      <c r="E67" s="577"/>
      <c r="F67" s="577"/>
      <c r="G67" s="577"/>
      <c r="H67" s="577"/>
      <c r="I67" s="577"/>
      <c r="J67" s="577"/>
      <c r="K67" s="577"/>
      <c r="L67" s="577"/>
      <c r="M67" s="577"/>
      <c r="N67" s="577"/>
      <c r="O67" s="577"/>
      <c r="P67" s="577"/>
      <c r="Q67" s="577"/>
      <c r="R67" s="577"/>
      <c r="S67" s="577"/>
      <c r="T67" s="577"/>
      <c r="U67" s="577"/>
      <c r="V67" s="577"/>
      <c r="W67" s="577"/>
      <c r="X67" s="577"/>
      <c r="Y67" s="577"/>
      <c r="Z67" s="577"/>
      <c r="AA67" s="577"/>
      <c r="AB67" s="577"/>
      <c r="AC67" s="577"/>
      <c r="AD67" s="577"/>
      <c r="AE67" s="577"/>
      <c r="AF67" s="577"/>
      <c r="AG67" s="577"/>
      <c r="AH67" s="577"/>
      <c r="AI67" s="577"/>
      <c r="AJ67" s="573"/>
      <c r="AK67" s="573"/>
      <c r="AL67" s="573"/>
      <c r="AM67" s="573"/>
      <c r="AN67" s="573"/>
      <c r="AO67" s="573"/>
      <c r="AP67" s="573"/>
      <c r="AQ67" s="573"/>
      <c r="AR67" s="573"/>
      <c r="AS67" s="573"/>
      <c r="AT67" s="573"/>
      <c r="AU67" s="573"/>
      <c r="AV67" s="573"/>
      <c r="AW67" s="573"/>
    </row>
    <row r="68" spans="1:35" s="132" customFormat="1" ht="15" customHeight="1" hidden="1">
      <c r="A68" s="139"/>
      <c r="B68" s="141"/>
      <c r="C68" s="591"/>
      <c r="D68" s="573"/>
      <c r="E68" s="573"/>
      <c r="F68" s="573"/>
      <c r="G68" s="573"/>
      <c r="H68" s="573"/>
      <c r="I68" s="573"/>
      <c r="J68" s="573"/>
      <c r="K68" s="573"/>
      <c r="L68" s="573"/>
      <c r="M68" s="573"/>
      <c r="N68" s="573"/>
      <c r="O68" s="573"/>
      <c r="P68" s="573"/>
      <c r="Q68" s="573"/>
      <c r="R68" s="573"/>
      <c r="S68" s="573"/>
      <c r="T68" s="573"/>
      <c r="U68" s="573"/>
      <c r="V68" s="573"/>
      <c r="W68" s="573"/>
      <c r="X68" s="573"/>
      <c r="Y68" s="573"/>
      <c r="Z68" s="573"/>
      <c r="AA68" s="573"/>
      <c r="AB68" s="573"/>
      <c r="AC68" s="573"/>
      <c r="AD68" s="573"/>
      <c r="AE68" s="573"/>
      <c r="AF68" s="573"/>
      <c r="AG68" s="573"/>
      <c r="AH68" s="573"/>
      <c r="AI68" s="573"/>
    </row>
    <row r="69" spans="1:35" s="132" customFormat="1" ht="15" customHeight="1" hidden="1">
      <c r="A69" s="139"/>
      <c r="B69" s="141"/>
      <c r="C69" s="591" t="s">
        <v>247</v>
      </c>
      <c r="D69" s="573"/>
      <c r="E69" s="573"/>
      <c r="F69" s="573"/>
      <c r="G69" s="573"/>
      <c r="H69" s="573"/>
      <c r="I69" s="573"/>
      <c r="J69" s="573"/>
      <c r="K69" s="573"/>
      <c r="L69" s="573"/>
      <c r="M69" s="573"/>
      <c r="N69" s="573"/>
      <c r="O69" s="573"/>
      <c r="P69" s="573"/>
      <c r="Q69" s="573"/>
      <c r="R69" s="573"/>
      <c r="S69" s="573"/>
      <c r="T69" s="573"/>
      <c r="U69" s="573"/>
      <c r="V69" s="573"/>
      <c r="W69" s="573"/>
      <c r="X69" s="573"/>
      <c r="Y69" s="573"/>
      <c r="Z69" s="573"/>
      <c r="AA69" s="573"/>
      <c r="AB69" s="573"/>
      <c r="AC69" s="573"/>
      <c r="AD69" s="573"/>
      <c r="AE69" s="573"/>
      <c r="AF69" s="573"/>
      <c r="AG69" s="573"/>
      <c r="AH69" s="573"/>
      <c r="AI69" s="573"/>
    </row>
    <row r="70" spans="1:35" s="132" customFormat="1" ht="15" customHeight="1" hidden="1">
      <c r="A70" s="139"/>
      <c r="B70" s="141"/>
      <c r="C70" s="591" t="s">
        <v>248</v>
      </c>
      <c r="D70" s="573"/>
      <c r="E70" s="573"/>
      <c r="F70" s="573"/>
      <c r="G70" s="573"/>
      <c r="H70" s="573"/>
      <c r="I70" s="573"/>
      <c r="J70" s="573"/>
      <c r="K70" s="573"/>
      <c r="L70" s="573"/>
      <c r="M70" s="573"/>
      <c r="N70" s="573"/>
      <c r="O70" s="573"/>
      <c r="P70" s="573"/>
      <c r="Q70" s="573"/>
      <c r="R70" s="573"/>
      <c r="S70" s="573"/>
      <c r="T70" s="573"/>
      <c r="U70" s="573"/>
      <c r="V70" s="573"/>
      <c r="W70" s="573"/>
      <c r="X70" s="573"/>
      <c r="Y70" s="573"/>
      <c r="Z70" s="573"/>
      <c r="AA70" s="573"/>
      <c r="AB70" s="573"/>
      <c r="AC70" s="573"/>
      <c r="AD70" s="573"/>
      <c r="AE70" s="573"/>
      <c r="AF70" s="573"/>
      <c r="AG70" s="573"/>
      <c r="AH70" s="573"/>
      <c r="AI70" s="573"/>
    </row>
    <row r="71" spans="1:35" s="132" customFormat="1" ht="15" customHeight="1" hidden="1">
      <c r="A71" s="139"/>
      <c r="B71" s="141"/>
      <c r="C71" s="591" t="s">
        <v>249</v>
      </c>
      <c r="D71" s="573"/>
      <c r="E71" s="573"/>
      <c r="F71" s="573"/>
      <c r="G71" s="573"/>
      <c r="H71" s="573"/>
      <c r="I71" s="573"/>
      <c r="J71" s="573"/>
      <c r="K71" s="573"/>
      <c r="L71" s="573"/>
      <c r="M71" s="573"/>
      <c r="N71" s="573"/>
      <c r="O71" s="573"/>
      <c r="P71" s="573"/>
      <c r="Q71" s="573"/>
      <c r="R71" s="573"/>
      <c r="S71" s="573"/>
      <c r="T71" s="573"/>
      <c r="U71" s="573"/>
      <c r="V71" s="573"/>
      <c r="W71" s="573"/>
      <c r="X71" s="573"/>
      <c r="Y71" s="573"/>
      <c r="Z71" s="573"/>
      <c r="AA71" s="573"/>
      <c r="AB71" s="573"/>
      <c r="AC71" s="573"/>
      <c r="AD71" s="573"/>
      <c r="AE71" s="573"/>
      <c r="AF71" s="573"/>
      <c r="AG71" s="573"/>
      <c r="AH71" s="573"/>
      <c r="AI71" s="573"/>
    </row>
    <row r="72" spans="1:35" s="132" customFormat="1" ht="15" customHeight="1" hidden="1">
      <c r="A72" s="139"/>
      <c r="B72" s="141"/>
      <c r="C72" s="591" t="s">
        <v>250</v>
      </c>
      <c r="D72" s="573"/>
      <c r="E72" s="573"/>
      <c r="F72" s="573"/>
      <c r="G72" s="573"/>
      <c r="H72" s="573"/>
      <c r="I72" s="573"/>
      <c r="J72" s="573"/>
      <c r="K72" s="573"/>
      <c r="L72" s="573"/>
      <c r="M72" s="573"/>
      <c r="N72" s="573"/>
      <c r="O72" s="573"/>
      <c r="P72" s="573"/>
      <c r="Q72" s="573"/>
      <c r="R72" s="573"/>
      <c r="S72" s="573"/>
      <c r="T72" s="573"/>
      <c r="U72" s="573"/>
      <c r="V72" s="573"/>
      <c r="W72" s="573"/>
      <c r="X72" s="573"/>
      <c r="Y72" s="573"/>
      <c r="Z72" s="573"/>
      <c r="AA72" s="573"/>
      <c r="AB72" s="573"/>
      <c r="AC72" s="573"/>
      <c r="AD72" s="573"/>
      <c r="AE72" s="573"/>
      <c r="AF72" s="573"/>
      <c r="AG72" s="573"/>
      <c r="AH72" s="573"/>
      <c r="AI72" s="573"/>
    </row>
    <row r="73" spans="1:35" s="132" customFormat="1" ht="15" customHeight="1" hidden="1">
      <c r="A73" s="139"/>
      <c r="B73" s="141"/>
      <c r="C73" s="591" t="s">
        <v>251</v>
      </c>
      <c r="D73" s="573"/>
      <c r="E73" s="573"/>
      <c r="F73" s="573"/>
      <c r="G73" s="573"/>
      <c r="H73" s="573"/>
      <c r="I73" s="573"/>
      <c r="J73" s="573"/>
      <c r="K73" s="573"/>
      <c r="L73" s="573"/>
      <c r="M73" s="573"/>
      <c r="N73" s="573"/>
      <c r="O73" s="573"/>
      <c r="P73" s="573"/>
      <c r="Q73" s="573"/>
      <c r="R73" s="573"/>
      <c r="S73" s="573"/>
      <c r="T73" s="573"/>
      <c r="U73" s="573"/>
      <c r="V73" s="573"/>
      <c r="W73" s="573"/>
      <c r="X73" s="573"/>
      <c r="Y73" s="573"/>
      <c r="Z73" s="573"/>
      <c r="AA73" s="573"/>
      <c r="AB73" s="573"/>
      <c r="AC73" s="573"/>
      <c r="AD73" s="573"/>
      <c r="AE73" s="573"/>
      <c r="AF73" s="573"/>
      <c r="AG73" s="573"/>
      <c r="AH73" s="573"/>
      <c r="AI73" s="573"/>
    </row>
    <row r="74" spans="1:35" s="132" customFormat="1" ht="15" customHeight="1" hidden="1">
      <c r="A74" s="139"/>
      <c r="B74" s="141"/>
      <c r="C74" s="591" t="s">
        <v>252</v>
      </c>
      <c r="D74" s="573"/>
      <c r="E74" s="573"/>
      <c r="F74" s="573"/>
      <c r="G74" s="573"/>
      <c r="H74" s="573"/>
      <c r="I74" s="573"/>
      <c r="J74" s="573"/>
      <c r="K74" s="573"/>
      <c r="L74" s="573"/>
      <c r="M74" s="573"/>
      <c r="N74" s="573"/>
      <c r="O74" s="573"/>
      <c r="P74" s="573"/>
      <c r="Q74" s="573"/>
      <c r="R74" s="573"/>
      <c r="S74" s="573"/>
      <c r="T74" s="573"/>
      <c r="U74" s="573"/>
      <c r="V74" s="573"/>
      <c r="W74" s="573"/>
      <c r="X74" s="573"/>
      <c r="Y74" s="573"/>
      <c r="Z74" s="573"/>
      <c r="AA74" s="573"/>
      <c r="AB74" s="573"/>
      <c r="AC74" s="573"/>
      <c r="AD74" s="573"/>
      <c r="AE74" s="573"/>
      <c r="AF74" s="573"/>
      <c r="AG74" s="573"/>
      <c r="AH74" s="573"/>
      <c r="AI74" s="573"/>
    </row>
    <row r="75" spans="1:35" s="132" customFormat="1" ht="27.75" customHeight="1" hidden="1">
      <c r="A75" s="139"/>
      <c r="B75" s="141"/>
      <c r="C75" s="591" t="s">
        <v>253</v>
      </c>
      <c r="D75" s="573"/>
      <c r="E75" s="573"/>
      <c r="F75" s="573"/>
      <c r="G75" s="573"/>
      <c r="H75" s="573"/>
      <c r="I75" s="573"/>
      <c r="J75" s="573"/>
      <c r="K75" s="573"/>
      <c r="L75" s="573"/>
      <c r="M75" s="573"/>
      <c r="N75" s="573"/>
      <c r="O75" s="573"/>
      <c r="P75" s="573"/>
      <c r="Q75" s="573"/>
      <c r="R75" s="573"/>
      <c r="S75" s="573"/>
      <c r="T75" s="573"/>
      <c r="U75" s="573"/>
      <c r="V75" s="573"/>
      <c r="W75" s="573"/>
      <c r="X75" s="573"/>
      <c r="Y75" s="573"/>
      <c r="Z75" s="573"/>
      <c r="AA75" s="573"/>
      <c r="AB75" s="573"/>
      <c r="AC75" s="573"/>
      <c r="AD75" s="573"/>
      <c r="AE75" s="573"/>
      <c r="AF75" s="573"/>
      <c r="AG75" s="573"/>
      <c r="AH75" s="573"/>
      <c r="AI75" s="573"/>
    </row>
    <row r="76" spans="1:35" s="132" customFormat="1" ht="27.75" customHeight="1" hidden="1">
      <c r="A76" s="139"/>
      <c r="B76" s="141"/>
      <c r="C76" s="591" t="s">
        <v>254</v>
      </c>
      <c r="D76" s="573"/>
      <c r="E76" s="573"/>
      <c r="F76" s="573"/>
      <c r="G76" s="573"/>
      <c r="H76" s="573"/>
      <c r="I76" s="573"/>
      <c r="J76" s="573"/>
      <c r="K76" s="573"/>
      <c r="L76" s="573"/>
      <c r="M76" s="573"/>
      <c r="N76" s="573"/>
      <c r="O76" s="573"/>
      <c r="P76" s="573"/>
      <c r="Q76" s="573"/>
      <c r="R76" s="573"/>
      <c r="S76" s="573"/>
      <c r="T76" s="573"/>
      <c r="U76" s="573"/>
      <c r="V76" s="573"/>
      <c r="W76" s="573"/>
      <c r="X76" s="573"/>
      <c r="Y76" s="573"/>
      <c r="Z76" s="573"/>
      <c r="AA76" s="573"/>
      <c r="AB76" s="573"/>
      <c r="AC76" s="573"/>
      <c r="AD76" s="573"/>
      <c r="AE76" s="573"/>
      <c r="AF76" s="573"/>
      <c r="AG76" s="573"/>
      <c r="AH76" s="573"/>
      <c r="AI76" s="573"/>
    </row>
    <row r="77" spans="1:35" s="132" customFormat="1" ht="15" customHeight="1" hidden="1">
      <c r="A77" s="139"/>
      <c r="B77" s="141"/>
      <c r="C77" s="591" t="s">
        <v>255</v>
      </c>
      <c r="D77" s="573"/>
      <c r="E77" s="573"/>
      <c r="F77" s="573"/>
      <c r="G77" s="573"/>
      <c r="H77" s="573"/>
      <c r="I77" s="573"/>
      <c r="J77" s="573"/>
      <c r="K77" s="573"/>
      <c r="L77" s="573"/>
      <c r="M77" s="573"/>
      <c r="N77" s="573"/>
      <c r="O77" s="573"/>
      <c r="P77" s="573"/>
      <c r="Q77" s="573"/>
      <c r="R77" s="573"/>
      <c r="S77" s="573"/>
      <c r="T77" s="573"/>
      <c r="U77" s="573"/>
      <c r="V77" s="573"/>
      <c r="W77" s="573"/>
      <c r="X77" s="573"/>
      <c r="Y77" s="573"/>
      <c r="Z77" s="573"/>
      <c r="AA77" s="573"/>
      <c r="AB77" s="573"/>
      <c r="AC77" s="573"/>
      <c r="AD77" s="573"/>
      <c r="AE77" s="573"/>
      <c r="AF77" s="573"/>
      <c r="AG77" s="573"/>
      <c r="AH77" s="573"/>
      <c r="AI77" s="573"/>
    </row>
    <row r="78" spans="1:35" s="132" customFormat="1" ht="15" customHeight="1" hidden="1">
      <c r="A78" s="139"/>
      <c r="B78" s="141"/>
      <c r="C78" s="591" t="s">
        <v>256</v>
      </c>
      <c r="D78" s="573"/>
      <c r="E78" s="573"/>
      <c r="F78" s="573"/>
      <c r="G78" s="573"/>
      <c r="H78" s="573"/>
      <c r="I78" s="573"/>
      <c r="J78" s="573"/>
      <c r="K78" s="573"/>
      <c r="L78" s="573"/>
      <c r="M78" s="573"/>
      <c r="N78" s="573"/>
      <c r="O78" s="573"/>
      <c r="P78" s="573"/>
      <c r="Q78" s="573"/>
      <c r="R78" s="573"/>
      <c r="S78" s="573"/>
      <c r="T78" s="573"/>
      <c r="U78" s="573"/>
      <c r="V78" s="573"/>
      <c r="W78" s="573"/>
      <c r="X78" s="573"/>
      <c r="Y78" s="573"/>
      <c r="Z78" s="573"/>
      <c r="AA78" s="573"/>
      <c r="AB78" s="573"/>
      <c r="AC78" s="573"/>
      <c r="AD78" s="573"/>
      <c r="AE78" s="573"/>
      <c r="AF78" s="573"/>
      <c r="AG78" s="573"/>
      <c r="AH78" s="573"/>
      <c r="AI78" s="573"/>
    </row>
    <row r="79" spans="1:35" s="132" customFormat="1" ht="15" customHeight="1" hidden="1">
      <c r="A79" s="139"/>
      <c r="B79" s="141"/>
      <c r="C79" s="591" t="s">
        <v>257</v>
      </c>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row>
    <row r="80" spans="1:35" s="132" customFormat="1" ht="27.75" customHeight="1" hidden="1">
      <c r="A80" s="139"/>
      <c r="B80" s="141"/>
      <c r="C80" s="591" t="s">
        <v>258</v>
      </c>
      <c r="D80" s="573"/>
      <c r="E80" s="573"/>
      <c r="F80" s="573"/>
      <c r="G80" s="573"/>
      <c r="H80" s="573"/>
      <c r="I80" s="573"/>
      <c r="J80" s="573"/>
      <c r="K80" s="573"/>
      <c r="L80" s="573"/>
      <c r="M80" s="573"/>
      <c r="N80" s="573"/>
      <c r="O80" s="573"/>
      <c r="P80" s="573"/>
      <c r="Q80" s="573"/>
      <c r="R80" s="573"/>
      <c r="S80" s="573"/>
      <c r="T80" s="573"/>
      <c r="U80" s="573"/>
      <c r="V80" s="573"/>
      <c r="W80" s="573"/>
      <c r="X80" s="573"/>
      <c r="Y80" s="573"/>
      <c r="Z80" s="573"/>
      <c r="AA80" s="573"/>
      <c r="AB80" s="573"/>
      <c r="AC80" s="573"/>
      <c r="AD80" s="573"/>
      <c r="AE80" s="573"/>
      <c r="AF80" s="573"/>
      <c r="AG80" s="573"/>
      <c r="AH80" s="573"/>
      <c r="AI80" s="573"/>
    </row>
    <row r="81" spans="1:35" s="132" customFormat="1" ht="15" customHeight="1" hidden="1">
      <c r="A81" s="139"/>
      <c r="B81" s="141"/>
      <c r="C81" s="591" t="s">
        <v>259</v>
      </c>
      <c r="D81" s="573"/>
      <c r="E81" s="573"/>
      <c r="F81" s="573"/>
      <c r="G81" s="573"/>
      <c r="H81" s="573"/>
      <c r="I81" s="573"/>
      <c r="J81" s="573"/>
      <c r="K81" s="573"/>
      <c r="L81" s="573"/>
      <c r="M81" s="573"/>
      <c r="N81" s="573"/>
      <c r="O81" s="573"/>
      <c r="P81" s="573"/>
      <c r="Q81" s="573"/>
      <c r="R81" s="573"/>
      <c r="S81" s="573"/>
      <c r="T81" s="573"/>
      <c r="U81" s="573"/>
      <c r="V81" s="573"/>
      <c r="W81" s="573"/>
      <c r="X81" s="573"/>
      <c r="Y81" s="573"/>
      <c r="Z81" s="573"/>
      <c r="AA81" s="573"/>
      <c r="AB81" s="573"/>
      <c r="AC81" s="573"/>
      <c r="AD81" s="573"/>
      <c r="AE81" s="573"/>
      <c r="AF81" s="573"/>
      <c r="AG81" s="573"/>
      <c r="AH81" s="573"/>
      <c r="AI81" s="573"/>
    </row>
    <row r="82" spans="1:35" s="132" customFormat="1" ht="15" customHeight="1" hidden="1">
      <c r="A82" s="139"/>
      <c r="B82" s="141"/>
      <c r="C82" s="591" t="s">
        <v>260</v>
      </c>
      <c r="D82" s="573"/>
      <c r="E82" s="573"/>
      <c r="F82" s="573"/>
      <c r="G82" s="573"/>
      <c r="H82" s="573"/>
      <c r="I82" s="573"/>
      <c r="J82" s="573"/>
      <c r="K82" s="573"/>
      <c r="L82" s="573"/>
      <c r="M82" s="573"/>
      <c r="N82" s="573"/>
      <c r="O82" s="573"/>
      <c r="P82" s="573"/>
      <c r="Q82" s="573"/>
      <c r="R82" s="573"/>
      <c r="S82" s="573"/>
      <c r="T82" s="573"/>
      <c r="U82" s="573"/>
      <c r="V82" s="573"/>
      <c r="W82" s="573"/>
      <c r="X82" s="573"/>
      <c r="Y82" s="573"/>
      <c r="Z82" s="573"/>
      <c r="AA82" s="573"/>
      <c r="AB82" s="573"/>
      <c r="AC82" s="573"/>
      <c r="AD82" s="573"/>
      <c r="AE82" s="573"/>
      <c r="AF82" s="573"/>
      <c r="AG82" s="573"/>
      <c r="AH82" s="573"/>
      <c r="AI82" s="573"/>
    </row>
    <row r="83" spans="1:35" s="132" customFormat="1" ht="15" customHeight="1" hidden="1">
      <c r="A83" s="139"/>
      <c r="B83" s="141"/>
      <c r="C83" s="591" t="s">
        <v>261</v>
      </c>
      <c r="D83" s="573"/>
      <c r="E83" s="573"/>
      <c r="F83" s="573"/>
      <c r="G83" s="573"/>
      <c r="H83" s="573"/>
      <c r="I83" s="573"/>
      <c r="J83" s="573"/>
      <c r="K83" s="573"/>
      <c r="L83" s="573"/>
      <c r="M83" s="573"/>
      <c r="N83" s="573"/>
      <c r="O83" s="573"/>
      <c r="P83" s="573"/>
      <c r="Q83" s="573"/>
      <c r="R83" s="573"/>
      <c r="S83" s="573"/>
      <c r="T83" s="573"/>
      <c r="U83" s="573"/>
      <c r="V83" s="573"/>
      <c r="W83" s="573"/>
      <c r="X83" s="573"/>
      <c r="Y83" s="573"/>
      <c r="Z83" s="573"/>
      <c r="AA83" s="573"/>
      <c r="AB83" s="573"/>
      <c r="AC83" s="573"/>
      <c r="AD83" s="573"/>
      <c r="AE83" s="573"/>
      <c r="AF83" s="573"/>
      <c r="AG83" s="573"/>
      <c r="AH83" s="573"/>
      <c r="AI83" s="573"/>
    </row>
    <row r="84" spans="1:35" s="132" customFormat="1" ht="15" customHeight="1" hidden="1">
      <c r="A84" s="139"/>
      <c r="B84" s="141"/>
      <c r="C84" s="591" t="s">
        <v>262</v>
      </c>
      <c r="D84" s="573"/>
      <c r="E84" s="573"/>
      <c r="F84" s="573"/>
      <c r="G84" s="573"/>
      <c r="H84" s="573"/>
      <c r="I84" s="573"/>
      <c r="J84" s="573"/>
      <c r="K84" s="573"/>
      <c r="L84" s="573"/>
      <c r="M84" s="573"/>
      <c r="N84" s="573"/>
      <c r="O84" s="573"/>
      <c r="P84" s="573"/>
      <c r="Q84" s="573"/>
      <c r="R84" s="573"/>
      <c r="S84" s="573"/>
      <c r="T84" s="573"/>
      <c r="U84" s="573"/>
      <c r="V84" s="573"/>
      <c r="W84" s="573"/>
      <c r="X84" s="573"/>
      <c r="Y84" s="573"/>
      <c r="Z84" s="573"/>
      <c r="AA84" s="573"/>
      <c r="AB84" s="573"/>
      <c r="AC84" s="573"/>
      <c r="AD84" s="573"/>
      <c r="AE84" s="573"/>
      <c r="AF84" s="573"/>
      <c r="AG84" s="573"/>
      <c r="AH84" s="573"/>
      <c r="AI84" s="573"/>
    </row>
    <row r="85" spans="1:35" s="132" customFormat="1" ht="27.75" customHeight="1" hidden="1">
      <c r="A85" s="139"/>
      <c r="B85" s="141"/>
      <c r="C85" s="591" t="s">
        <v>263</v>
      </c>
      <c r="D85" s="573"/>
      <c r="E85" s="573"/>
      <c r="F85" s="573"/>
      <c r="G85" s="573"/>
      <c r="H85" s="573"/>
      <c r="I85" s="573"/>
      <c r="J85" s="573"/>
      <c r="K85" s="573"/>
      <c r="L85" s="573"/>
      <c r="M85" s="573"/>
      <c r="N85" s="573"/>
      <c r="O85" s="573"/>
      <c r="P85" s="573"/>
      <c r="Q85" s="573"/>
      <c r="R85" s="573"/>
      <c r="S85" s="573"/>
      <c r="T85" s="573"/>
      <c r="U85" s="573"/>
      <c r="V85" s="573"/>
      <c r="W85" s="573"/>
      <c r="X85" s="573"/>
      <c r="Y85" s="573"/>
      <c r="Z85" s="573"/>
      <c r="AA85" s="573"/>
      <c r="AB85" s="573"/>
      <c r="AC85" s="573"/>
      <c r="AD85" s="573"/>
      <c r="AE85" s="573"/>
      <c r="AF85" s="573"/>
      <c r="AG85" s="573"/>
      <c r="AH85" s="573"/>
      <c r="AI85" s="573"/>
    </row>
    <row r="86" spans="1:35" s="132" customFormat="1" ht="15" customHeight="1" hidden="1">
      <c r="A86" s="139"/>
      <c r="B86" s="141"/>
      <c r="C86" s="591" t="s">
        <v>264</v>
      </c>
      <c r="D86" s="573"/>
      <c r="E86" s="573"/>
      <c r="F86" s="573"/>
      <c r="G86" s="573"/>
      <c r="H86" s="573"/>
      <c r="I86" s="573"/>
      <c r="J86" s="573"/>
      <c r="K86" s="573"/>
      <c r="L86" s="573"/>
      <c r="M86" s="573"/>
      <c r="N86" s="573"/>
      <c r="O86" s="573"/>
      <c r="P86" s="573"/>
      <c r="Q86" s="573"/>
      <c r="R86" s="573"/>
      <c r="S86" s="573"/>
      <c r="T86" s="573"/>
      <c r="U86" s="573"/>
      <c r="V86" s="573"/>
      <c r="W86" s="573"/>
      <c r="X86" s="573"/>
      <c r="Y86" s="573"/>
      <c r="Z86" s="573"/>
      <c r="AA86" s="573"/>
      <c r="AB86" s="573"/>
      <c r="AC86" s="573"/>
      <c r="AD86" s="573"/>
      <c r="AE86" s="573"/>
      <c r="AF86" s="573"/>
      <c r="AG86" s="573"/>
      <c r="AH86" s="573"/>
      <c r="AI86" s="573"/>
    </row>
    <row r="87" spans="1:35" s="132" customFormat="1" ht="15" customHeight="1" hidden="1">
      <c r="A87" s="139"/>
      <c r="B87" s="141"/>
      <c r="C87" s="591" t="s">
        <v>265</v>
      </c>
      <c r="D87" s="573"/>
      <c r="E87" s="573"/>
      <c r="F87" s="573"/>
      <c r="G87" s="573"/>
      <c r="H87" s="573"/>
      <c r="I87" s="573"/>
      <c r="J87" s="573"/>
      <c r="K87" s="573"/>
      <c r="L87" s="573"/>
      <c r="M87" s="573"/>
      <c r="N87" s="573"/>
      <c r="O87" s="573"/>
      <c r="P87" s="573"/>
      <c r="Q87" s="573"/>
      <c r="R87" s="573"/>
      <c r="S87" s="573"/>
      <c r="T87" s="573"/>
      <c r="U87" s="573"/>
      <c r="V87" s="573"/>
      <c r="W87" s="573"/>
      <c r="X87" s="573"/>
      <c r="Y87" s="573"/>
      <c r="Z87" s="573"/>
      <c r="AA87" s="573"/>
      <c r="AB87" s="573"/>
      <c r="AC87" s="573"/>
      <c r="AD87" s="573"/>
      <c r="AE87" s="573"/>
      <c r="AF87" s="573"/>
      <c r="AG87" s="573"/>
      <c r="AH87" s="573"/>
      <c r="AI87" s="573"/>
    </row>
    <row r="88" spans="1:35" s="132" customFormat="1" ht="15" customHeight="1" hidden="1">
      <c r="A88" s="139"/>
      <c r="B88" s="141"/>
      <c r="C88" s="591" t="s">
        <v>266</v>
      </c>
      <c r="D88" s="573"/>
      <c r="E88" s="573"/>
      <c r="F88" s="573"/>
      <c r="G88" s="573"/>
      <c r="H88" s="573"/>
      <c r="I88" s="573"/>
      <c r="J88" s="573"/>
      <c r="K88" s="573"/>
      <c r="L88" s="573"/>
      <c r="M88" s="573"/>
      <c r="N88" s="573"/>
      <c r="O88" s="573"/>
      <c r="P88" s="573"/>
      <c r="Q88" s="573"/>
      <c r="R88" s="573"/>
      <c r="S88" s="573"/>
      <c r="T88" s="573"/>
      <c r="U88" s="573"/>
      <c r="V88" s="573"/>
      <c r="W88" s="573"/>
      <c r="X88" s="573"/>
      <c r="Y88" s="573"/>
      <c r="Z88" s="573"/>
      <c r="AA88" s="573"/>
      <c r="AB88" s="573"/>
      <c r="AC88" s="573"/>
      <c r="AD88" s="573"/>
      <c r="AE88" s="573"/>
      <c r="AF88" s="573"/>
      <c r="AG88" s="573"/>
      <c r="AH88" s="573"/>
      <c r="AI88" s="573"/>
    </row>
    <row r="89" spans="1:35" s="132" customFormat="1" ht="15" customHeight="1" hidden="1">
      <c r="A89" s="139"/>
      <c r="B89" s="141"/>
      <c r="C89" s="591" t="s">
        <v>267</v>
      </c>
      <c r="D89" s="573"/>
      <c r="E89" s="573"/>
      <c r="F89" s="573"/>
      <c r="G89" s="573"/>
      <c r="H89" s="573"/>
      <c r="I89" s="573"/>
      <c r="J89" s="573"/>
      <c r="K89" s="573"/>
      <c r="L89" s="573"/>
      <c r="M89" s="573"/>
      <c r="N89" s="573"/>
      <c r="O89" s="573"/>
      <c r="P89" s="573"/>
      <c r="Q89" s="573"/>
      <c r="R89" s="573"/>
      <c r="S89" s="573"/>
      <c r="T89" s="573"/>
      <c r="U89" s="573"/>
      <c r="V89" s="573"/>
      <c r="W89" s="573"/>
      <c r="X89" s="573"/>
      <c r="Y89" s="573"/>
      <c r="Z89" s="573"/>
      <c r="AA89" s="573"/>
      <c r="AB89" s="573"/>
      <c r="AC89" s="573"/>
      <c r="AD89" s="573"/>
      <c r="AE89" s="573"/>
      <c r="AF89" s="573"/>
      <c r="AG89" s="573"/>
      <c r="AH89" s="573"/>
      <c r="AI89" s="573"/>
    </row>
    <row r="90" spans="1:35" s="132" customFormat="1" ht="15" customHeight="1" hidden="1">
      <c r="A90" s="139"/>
      <c r="B90" s="141"/>
      <c r="C90" s="591" t="s">
        <v>268</v>
      </c>
      <c r="D90" s="573"/>
      <c r="E90" s="573"/>
      <c r="F90" s="573"/>
      <c r="G90" s="573"/>
      <c r="H90" s="573"/>
      <c r="I90" s="573"/>
      <c r="J90" s="573"/>
      <c r="K90" s="573"/>
      <c r="L90" s="573"/>
      <c r="M90" s="573"/>
      <c r="N90" s="573"/>
      <c r="O90" s="573"/>
      <c r="P90" s="573"/>
      <c r="Q90" s="573"/>
      <c r="R90" s="573"/>
      <c r="S90" s="573"/>
      <c r="T90" s="573"/>
      <c r="U90" s="573"/>
      <c r="V90" s="573"/>
      <c r="W90" s="573"/>
      <c r="X90" s="573"/>
      <c r="Y90" s="573"/>
      <c r="Z90" s="573"/>
      <c r="AA90" s="573"/>
      <c r="AB90" s="573"/>
      <c r="AC90" s="573"/>
      <c r="AD90" s="573"/>
      <c r="AE90" s="573"/>
      <c r="AF90" s="573"/>
      <c r="AG90" s="573"/>
      <c r="AH90" s="573"/>
      <c r="AI90" s="573"/>
    </row>
    <row r="91" spans="1:35" s="132" customFormat="1" ht="15" customHeight="1" hidden="1">
      <c r="A91" s="139"/>
      <c r="B91" s="141"/>
      <c r="C91" s="591" t="s">
        <v>269</v>
      </c>
      <c r="D91" s="573"/>
      <c r="E91" s="573"/>
      <c r="F91" s="573"/>
      <c r="G91" s="573"/>
      <c r="H91" s="573"/>
      <c r="I91" s="573"/>
      <c r="J91" s="573"/>
      <c r="K91" s="573"/>
      <c r="L91" s="573"/>
      <c r="M91" s="573"/>
      <c r="N91" s="573"/>
      <c r="O91" s="573"/>
      <c r="P91" s="573"/>
      <c r="Q91" s="573"/>
      <c r="R91" s="573"/>
      <c r="S91" s="573"/>
      <c r="T91" s="573"/>
      <c r="U91" s="573"/>
      <c r="V91" s="573"/>
      <c r="W91" s="573"/>
      <c r="X91" s="573"/>
      <c r="Y91" s="573"/>
      <c r="Z91" s="573"/>
      <c r="AA91" s="573"/>
      <c r="AB91" s="573"/>
      <c r="AC91" s="573"/>
      <c r="AD91" s="573"/>
      <c r="AE91" s="573"/>
      <c r="AF91" s="573"/>
      <c r="AG91" s="573"/>
      <c r="AH91" s="573"/>
      <c r="AI91" s="573"/>
    </row>
    <row r="92" spans="1:35" s="132" customFormat="1" ht="15" customHeight="1" hidden="1">
      <c r="A92" s="139"/>
      <c r="B92" s="141"/>
      <c r="C92" s="591" t="s">
        <v>270</v>
      </c>
      <c r="D92" s="573"/>
      <c r="E92" s="573"/>
      <c r="F92" s="573"/>
      <c r="G92" s="573"/>
      <c r="H92" s="573"/>
      <c r="I92" s="573"/>
      <c r="J92" s="573"/>
      <c r="K92" s="573"/>
      <c r="L92" s="573"/>
      <c r="M92" s="573"/>
      <c r="N92" s="573"/>
      <c r="O92" s="573"/>
      <c r="P92" s="573"/>
      <c r="Q92" s="573"/>
      <c r="R92" s="573"/>
      <c r="S92" s="573"/>
      <c r="T92" s="573"/>
      <c r="U92" s="573"/>
      <c r="V92" s="573"/>
      <c r="W92" s="573"/>
      <c r="X92" s="573"/>
      <c r="Y92" s="573"/>
      <c r="Z92" s="573"/>
      <c r="AA92" s="573"/>
      <c r="AB92" s="573"/>
      <c r="AC92" s="573"/>
      <c r="AD92" s="573"/>
      <c r="AE92" s="573"/>
      <c r="AF92" s="573"/>
      <c r="AG92" s="573"/>
      <c r="AH92" s="573"/>
      <c r="AI92" s="573"/>
    </row>
    <row r="93" spans="1:35" s="132" customFormat="1" ht="15" customHeight="1" hidden="1">
      <c r="A93" s="139"/>
      <c r="B93" s="141"/>
      <c r="C93" s="591" t="s">
        <v>271</v>
      </c>
      <c r="D93" s="573"/>
      <c r="E93" s="573"/>
      <c r="F93" s="573"/>
      <c r="G93" s="573"/>
      <c r="H93" s="573"/>
      <c r="I93" s="573"/>
      <c r="J93" s="573"/>
      <c r="K93" s="573"/>
      <c r="L93" s="573"/>
      <c r="M93" s="573"/>
      <c r="N93" s="573"/>
      <c r="O93" s="573"/>
      <c r="P93" s="573"/>
      <c r="Q93" s="573"/>
      <c r="R93" s="573"/>
      <c r="S93" s="573"/>
      <c r="T93" s="573"/>
      <c r="U93" s="573"/>
      <c r="V93" s="573"/>
      <c r="W93" s="573"/>
      <c r="X93" s="573"/>
      <c r="Y93" s="573"/>
      <c r="Z93" s="573"/>
      <c r="AA93" s="573"/>
      <c r="AB93" s="573"/>
      <c r="AC93" s="573"/>
      <c r="AD93" s="573"/>
      <c r="AE93" s="573"/>
      <c r="AF93" s="573"/>
      <c r="AG93" s="573"/>
      <c r="AH93" s="573"/>
      <c r="AI93" s="573"/>
    </row>
    <row r="94" spans="1:35" s="132" customFormat="1" ht="15" customHeight="1" hidden="1">
      <c r="A94" s="139"/>
      <c r="B94" s="141"/>
      <c r="C94" s="591" t="s">
        <v>272</v>
      </c>
      <c r="D94" s="573"/>
      <c r="E94" s="573"/>
      <c r="F94" s="573"/>
      <c r="G94" s="573"/>
      <c r="H94" s="573"/>
      <c r="I94" s="573"/>
      <c r="J94" s="573"/>
      <c r="K94" s="573"/>
      <c r="L94" s="573"/>
      <c r="M94" s="573"/>
      <c r="N94" s="573"/>
      <c r="O94" s="573"/>
      <c r="P94" s="573"/>
      <c r="Q94" s="573"/>
      <c r="R94" s="573"/>
      <c r="S94" s="573"/>
      <c r="T94" s="573"/>
      <c r="U94" s="573"/>
      <c r="V94" s="573"/>
      <c r="W94" s="573"/>
      <c r="X94" s="573"/>
      <c r="Y94" s="573"/>
      <c r="Z94" s="573"/>
      <c r="AA94" s="573"/>
      <c r="AB94" s="573"/>
      <c r="AC94" s="573"/>
      <c r="AD94" s="573"/>
      <c r="AE94" s="573"/>
      <c r="AF94" s="573"/>
      <c r="AG94" s="573"/>
      <c r="AH94" s="573"/>
      <c r="AI94" s="573"/>
    </row>
    <row r="95" spans="1:35" s="132" customFormat="1" ht="15" customHeight="1" hidden="1">
      <c r="A95" s="139"/>
      <c r="B95" s="141"/>
      <c r="C95" s="591" t="s">
        <v>273</v>
      </c>
      <c r="D95" s="573"/>
      <c r="E95" s="573"/>
      <c r="F95" s="573"/>
      <c r="G95" s="573"/>
      <c r="H95" s="573"/>
      <c r="I95" s="573"/>
      <c r="J95" s="573"/>
      <c r="K95" s="573"/>
      <c r="L95" s="573"/>
      <c r="M95" s="573"/>
      <c r="N95" s="573"/>
      <c r="O95" s="573"/>
      <c r="P95" s="573"/>
      <c r="Q95" s="573"/>
      <c r="R95" s="573"/>
      <c r="S95" s="573"/>
      <c r="T95" s="573"/>
      <c r="U95" s="573"/>
      <c r="V95" s="573"/>
      <c r="W95" s="573"/>
      <c r="X95" s="573"/>
      <c r="Y95" s="573"/>
      <c r="Z95" s="573"/>
      <c r="AA95" s="573"/>
      <c r="AB95" s="573"/>
      <c r="AC95" s="573"/>
      <c r="AD95" s="573"/>
      <c r="AE95" s="573"/>
      <c r="AF95" s="573"/>
      <c r="AG95" s="573"/>
      <c r="AH95" s="573"/>
      <c r="AI95" s="573"/>
    </row>
    <row r="96" spans="1:35" s="132" customFormat="1" ht="15" customHeight="1" hidden="1">
      <c r="A96" s="139"/>
      <c r="B96" s="141"/>
      <c r="C96" s="591" t="s">
        <v>274</v>
      </c>
      <c r="D96" s="573"/>
      <c r="E96" s="573"/>
      <c r="F96" s="573"/>
      <c r="G96" s="573"/>
      <c r="H96" s="573"/>
      <c r="I96" s="573"/>
      <c r="J96" s="573"/>
      <c r="K96" s="573"/>
      <c r="L96" s="573"/>
      <c r="M96" s="573"/>
      <c r="N96" s="573"/>
      <c r="O96" s="573"/>
      <c r="P96" s="573"/>
      <c r="Q96" s="573"/>
      <c r="R96" s="573"/>
      <c r="S96" s="573"/>
      <c r="T96" s="573"/>
      <c r="U96" s="573"/>
      <c r="V96" s="573"/>
      <c r="W96" s="573"/>
      <c r="X96" s="573"/>
      <c r="Y96" s="573"/>
      <c r="Z96" s="573"/>
      <c r="AA96" s="573"/>
      <c r="AB96" s="573"/>
      <c r="AC96" s="573"/>
      <c r="AD96" s="573"/>
      <c r="AE96" s="573"/>
      <c r="AF96" s="573"/>
      <c r="AG96" s="573"/>
      <c r="AH96" s="573"/>
      <c r="AI96" s="573"/>
    </row>
    <row r="97" spans="1:35" s="132" customFormat="1" ht="15" customHeight="1" hidden="1">
      <c r="A97" s="139"/>
      <c r="B97" s="141"/>
      <c r="C97" s="591" t="s">
        <v>275</v>
      </c>
      <c r="D97" s="573"/>
      <c r="E97" s="573"/>
      <c r="F97" s="573"/>
      <c r="G97" s="573"/>
      <c r="H97" s="573"/>
      <c r="I97" s="573"/>
      <c r="J97" s="573"/>
      <c r="K97" s="573"/>
      <c r="L97" s="573"/>
      <c r="M97" s="573"/>
      <c r="N97" s="573"/>
      <c r="O97" s="573"/>
      <c r="P97" s="573"/>
      <c r="Q97" s="573"/>
      <c r="R97" s="573"/>
      <c r="S97" s="573"/>
      <c r="T97" s="573"/>
      <c r="U97" s="573"/>
      <c r="V97" s="573"/>
      <c r="W97" s="573"/>
      <c r="X97" s="573"/>
      <c r="Y97" s="573"/>
      <c r="Z97" s="573"/>
      <c r="AA97" s="573"/>
      <c r="AB97" s="573"/>
      <c r="AC97" s="573"/>
      <c r="AD97" s="573"/>
      <c r="AE97" s="573"/>
      <c r="AF97" s="573"/>
      <c r="AG97" s="573"/>
      <c r="AH97" s="573"/>
      <c r="AI97" s="573"/>
    </row>
    <row r="98" spans="1:35" s="132" customFormat="1" ht="15" customHeight="1" hidden="1">
      <c r="A98" s="139"/>
      <c r="B98" s="141"/>
      <c r="C98" s="591" t="s">
        <v>276</v>
      </c>
      <c r="D98" s="573"/>
      <c r="E98" s="573"/>
      <c r="F98" s="573"/>
      <c r="G98" s="573"/>
      <c r="H98" s="573"/>
      <c r="I98" s="573"/>
      <c r="J98" s="573"/>
      <c r="K98" s="573"/>
      <c r="L98" s="573"/>
      <c r="M98" s="573"/>
      <c r="N98" s="573"/>
      <c r="O98" s="573"/>
      <c r="P98" s="573"/>
      <c r="Q98" s="573"/>
      <c r="R98" s="573"/>
      <c r="S98" s="573"/>
      <c r="T98" s="573"/>
      <c r="U98" s="573"/>
      <c r="V98" s="573"/>
      <c r="W98" s="573"/>
      <c r="X98" s="573"/>
      <c r="Y98" s="573"/>
      <c r="Z98" s="573"/>
      <c r="AA98" s="573"/>
      <c r="AB98" s="573"/>
      <c r="AC98" s="573"/>
      <c r="AD98" s="573"/>
      <c r="AE98" s="573"/>
      <c r="AF98" s="573"/>
      <c r="AG98" s="573"/>
      <c r="AH98" s="573"/>
      <c r="AI98" s="573"/>
    </row>
    <row r="99" spans="1:35" s="132" customFormat="1" ht="15" customHeight="1" hidden="1">
      <c r="A99" s="139"/>
      <c r="B99" s="141"/>
      <c r="C99" s="591" t="s">
        <v>277</v>
      </c>
      <c r="D99" s="573"/>
      <c r="E99" s="573"/>
      <c r="F99" s="573"/>
      <c r="G99" s="573"/>
      <c r="H99" s="573"/>
      <c r="I99" s="573"/>
      <c r="J99" s="573"/>
      <c r="K99" s="573"/>
      <c r="L99" s="573"/>
      <c r="M99" s="573"/>
      <c r="N99" s="573"/>
      <c r="O99" s="573"/>
      <c r="P99" s="573"/>
      <c r="Q99" s="573"/>
      <c r="R99" s="573"/>
      <c r="S99" s="573"/>
      <c r="T99" s="573"/>
      <c r="U99" s="573"/>
      <c r="V99" s="573"/>
      <c r="W99" s="573"/>
      <c r="X99" s="573"/>
      <c r="Y99" s="573"/>
      <c r="Z99" s="573"/>
      <c r="AA99" s="573"/>
      <c r="AB99" s="573"/>
      <c r="AC99" s="573"/>
      <c r="AD99" s="573"/>
      <c r="AE99" s="573"/>
      <c r="AF99" s="573"/>
      <c r="AG99" s="573"/>
      <c r="AH99" s="573"/>
      <c r="AI99" s="573"/>
    </row>
    <row r="100" spans="1:35" s="132" customFormat="1" ht="15" customHeight="1" hidden="1">
      <c r="A100" s="139"/>
      <c r="B100" s="141"/>
      <c r="C100" s="591" t="s">
        <v>278</v>
      </c>
      <c r="D100" s="573"/>
      <c r="E100" s="573"/>
      <c r="F100" s="573"/>
      <c r="G100" s="573"/>
      <c r="H100" s="573"/>
      <c r="I100" s="573"/>
      <c r="J100" s="573"/>
      <c r="K100" s="573"/>
      <c r="L100" s="573"/>
      <c r="M100" s="573"/>
      <c r="N100" s="573"/>
      <c r="O100" s="573"/>
      <c r="P100" s="573"/>
      <c r="Q100" s="573"/>
      <c r="R100" s="573"/>
      <c r="S100" s="573"/>
      <c r="T100" s="573"/>
      <c r="U100" s="573"/>
      <c r="V100" s="573"/>
      <c r="W100" s="573"/>
      <c r="X100" s="573"/>
      <c r="Y100" s="573"/>
      <c r="Z100" s="573"/>
      <c r="AA100" s="573"/>
      <c r="AB100" s="573"/>
      <c r="AC100" s="573"/>
      <c r="AD100" s="573"/>
      <c r="AE100" s="573"/>
      <c r="AF100" s="573"/>
      <c r="AG100" s="573"/>
      <c r="AH100" s="573"/>
      <c r="AI100" s="573"/>
    </row>
    <row r="101" spans="1:35" s="132" customFormat="1" ht="15" customHeight="1" hidden="1">
      <c r="A101" s="139"/>
      <c r="B101" s="141"/>
      <c r="C101" s="591" t="s">
        <v>279</v>
      </c>
      <c r="D101" s="573"/>
      <c r="E101" s="573"/>
      <c r="F101" s="573"/>
      <c r="G101" s="573"/>
      <c r="H101" s="573"/>
      <c r="I101" s="573"/>
      <c r="J101" s="573"/>
      <c r="K101" s="573"/>
      <c r="L101" s="573"/>
      <c r="M101" s="573"/>
      <c r="N101" s="573"/>
      <c r="O101" s="573"/>
      <c r="P101" s="573"/>
      <c r="Q101" s="573"/>
      <c r="R101" s="573"/>
      <c r="S101" s="573"/>
      <c r="T101" s="573"/>
      <c r="U101" s="573"/>
      <c r="V101" s="573"/>
      <c r="W101" s="573"/>
      <c r="X101" s="573"/>
      <c r="Y101" s="573"/>
      <c r="Z101" s="573"/>
      <c r="AA101" s="573"/>
      <c r="AB101" s="573"/>
      <c r="AC101" s="573"/>
      <c r="AD101" s="573"/>
      <c r="AE101" s="573"/>
      <c r="AF101" s="573"/>
      <c r="AG101" s="573"/>
      <c r="AH101" s="573"/>
      <c r="AI101" s="573"/>
    </row>
    <row r="102" spans="1:35" s="132" customFormat="1" ht="15" customHeight="1" hidden="1">
      <c r="A102" s="139"/>
      <c r="B102" s="141"/>
      <c r="C102" s="591" t="s">
        <v>280</v>
      </c>
      <c r="D102" s="573"/>
      <c r="E102" s="573"/>
      <c r="F102" s="573"/>
      <c r="G102" s="573"/>
      <c r="H102" s="573"/>
      <c r="I102" s="573"/>
      <c r="J102" s="573"/>
      <c r="K102" s="573"/>
      <c r="L102" s="573"/>
      <c r="M102" s="573"/>
      <c r="N102" s="573"/>
      <c r="O102" s="573"/>
      <c r="P102" s="573"/>
      <c r="Q102" s="573"/>
      <c r="R102" s="573"/>
      <c r="S102" s="573"/>
      <c r="T102" s="573"/>
      <c r="U102" s="573"/>
      <c r="V102" s="573"/>
      <c r="W102" s="573"/>
      <c r="X102" s="573"/>
      <c r="Y102" s="573"/>
      <c r="Z102" s="573"/>
      <c r="AA102" s="573"/>
      <c r="AB102" s="573"/>
      <c r="AC102" s="573"/>
      <c r="AD102" s="573"/>
      <c r="AE102" s="573"/>
      <c r="AF102" s="573"/>
      <c r="AG102" s="573"/>
      <c r="AH102" s="573"/>
      <c r="AI102" s="573"/>
    </row>
    <row r="103" spans="1:35" s="132" customFormat="1" ht="15" customHeight="1" hidden="1">
      <c r="A103" s="139"/>
      <c r="B103" s="141"/>
      <c r="C103" s="591" t="s">
        <v>281</v>
      </c>
      <c r="D103" s="573"/>
      <c r="E103" s="573"/>
      <c r="F103" s="573"/>
      <c r="G103" s="573"/>
      <c r="H103" s="573"/>
      <c r="I103" s="573"/>
      <c r="J103" s="573"/>
      <c r="K103" s="573"/>
      <c r="L103" s="573"/>
      <c r="M103" s="573"/>
      <c r="N103" s="573"/>
      <c r="O103" s="573"/>
      <c r="P103" s="573"/>
      <c r="Q103" s="573"/>
      <c r="R103" s="573"/>
      <c r="S103" s="573"/>
      <c r="T103" s="573"/>
      <c r="U103" s="573"/>
      <c r="V103" s="573"/>
      <c r="W103" s="573"/>
      <c r="X103" s="573"/>
      <c r="Y103" s="573"/>
      <c r="Z103" s="573"/>
      <c r="AA103" s="573"/>
      <c r="AB103" s="573"/>
      <c r="AC103" s="573"/>
      <c r="AD103" s="573"/>
      <c r="AE103" s="573"/>
      <c r="AF103" s="573"/>
      <c r="AG103" s="573"/>
      <c r="AH103" s="573"/>
      <c r="AI103" s="573"/>
    </row>
    <row r="104" spans="1:35" s="132" customFormat="1" ht="15" customHeight="1" hidden="1">
      <c r="A104" s="139"/>
      <c r="B104" s="141"/>
      <c r="C104" s="591" t="s">
        <v>282</v>
      </c>
      <c r="D104" s="573"/>
      <c r="E104" s="573"/>
      <c r="F104" s="573"/>
      <c r="G104" s="573"/>
      <c r="H104" s="573"/>
      <c r="I104" s="573"/>
      <c r="J104" s="573"/>
      <c r="K104" s="573"/>
      <c r="L104" s="573"/>
      <c r="M104" s="573"/>
      <c r="N104" s="573"/>
      <c r="O104" s="573"/>
      <c r="P104" s="573"/>
      <c r="Q104" s="573"/>
      <c r="R104" s="573"/>
      <c r="S104" s="573"/>
      <c r="T104" s="573"/>
      <c r="U104" s="573"/>
      <c r="V104" s="573"/>
      <c r="W104" s="573"/>
      <c r="X104" s="573"/>
      <c r="Y104" s="573"/>
      <c r="Z104" s="573"/>
      <c r="AA104" s="573"/>
      <c r="AB104" s="573"/>
      <c r="AC104" s="573"/>
      <c r="AD104" s="573"/>
      <c r="AE104" s="573"/>
      <c r="AF104" s="573"/>
      <c r="AG104" s="573"/>
      <c r="AH104" s="573"/>
      <c r="AI104" s="573"/>
    </row>
    <row r="105" spans="1:35" s="132" customFormat="1" ht="15" customHeight="1" hidden="1">
      <c r="A105" s="139"/>
      <c r="B105" s="141"/>
      <c r="C105" s="591" t="s">
        <v>283</v>
      </c>
      <c r="D105" s="573"/>
      <c r="E105" s="573"/>
      <c r="F105" s="573"/>
      <c r="G105" s="573"/>
      <c r="H105" s="573"/>
      <c r="I105" s="573"/>
      <c r="J105" s="573"/>
      <c r="K105" s="573"/>
      <c r="L105" s="573"/>
      <c r="M105" s="573"/>
      <c r="N105" s="573"/>
      <c r="O105" s="573"/>
      <c r="P105" s="573"/>
      <c r="Q105" s="573"/>
      <c r="R105" s="573"/>
      <c r="S105" s="573"/>
      <c r="T105" s="573"/>
      <c r="U105" s="573"/>
      <c r="V105" s="573"/>
      <c r="W105" s="573"/>
      <c r="X105" s="573"/>
      <c r="Y105" s="573"/>
      <c r="Z105" s="573"/>
      <c r="AA105" s="573"/>
      <c r="AB105" s="573"/>
      <c r="AC105" s="573"/>
      <c r="AD105" s="573"/>
      <c r="AE105" s="573"/>
      <c r="AF105" s="573"/>
      <c r="AG105" s="573"/>
      <c r="AH105" s="573"/>
      <c r="AI105" s="573"/>
    </row>
    <row r="106" spans="1:35" s="132" customFormat="1" ht="15" customHeight="1" hidden="1">
      <c r="A106" s="139"/>
      <c r="B106" s="141"/>
      <c r="C106" s="591" t="s">
        <v>284</v>
      </c>
      <c r="D106" s="573"/>
      <c r="E106" s="573"/>
      <c r="F106" s="573"/>
      <c r="G106" s="573"/>
      <c r="H106" s="573"/>
      <c r="I106" s="573"/>
      <c r="J106" s="573"/>
      <c r="K106" s="573"/>
      <c r="L106" s="573"/>
      <c r="M106" s="573"/>
      <c r="N106" s="573"/>
      <c r="O106" s="573"/>
      <c r="P106" s="573"/>
      <c r="Q106" s="573"/>
      <c r="R106" s="573"/>
      <c r="S106" s="573"/>
      <c r="T106" s="573"/>
      <c r="U106" s="573"/>
      <c r="V106" s="573"/>
      <c r="W106" s="573"/>
      <c r="X106" s="573"/>
      <c r="Y106" s="573"/>
      <c r="Z106" s="573"/>
      <c r="AA106" s="573"/>
      <c r="AB106" s="573"/>
      <c r="AC106" s="573"/>
      <c r="AD106" s="573"/>
      <c r="AE106" s="573"/>
      <c r="AF106" s="573"/>
      <c r="AG106" s="573"/>
      <c r="AH106" s="573"/>
      <c r="AI106" s="573"/>
    </row>
    <row r="107" spans="1:35" s="132" customFormat="1" ht="15" customHeight="1" hidden="1">
      <c r="A107" s="139"/>
      <c r="B107" s="141"/>
      <c r="C107" s="591" t="s">
        <v>285</v>
      </c>
      <c r="D107" s="573"/>
      <c r="E107" s="573"/>
      <c r="F107" s="573"/>
      <c r="G107" s="573"/>
      <c r="H107" s="573"/>
      <c r="I107" s="573"/>
      <c r="J107" s="573"/>
      <c r="K107" s="573"/>
      <c r="L107" s="573"/>
      <c r="M107" s="573"/>
      <c r="N107" s="573"/>
      <c r="O107" s="573"/>
      <c r="P107" s="573"/>
      <c r="Q107" s="573"/>
      <c r="R107" s="573"/>
      <c r="S107" s="573"/>
      <c r="T107" s="573"/>
      <c r="U107" s="573"/>
      <c r="V107" s="573"/>
      <c r="W107" s="573"/>
      <c r="X107" s="573"/>
      <c r="Y107" s="573"/>
      <c r="Z107" s="573"/>
      <c r="AA107" s="573"/>
      <c r="AB107" s="573"/>
      <c r="AC107" s="573"/>
      <c r="AD107" s="573"/>
      <c r="AE107" s="573"/>
      <c r="AF107" s="573"/>
      <c r="AG107" s="573"/>
      <c r="AH107" s="573"/>
      <c r="AI107" s="573"/>
    </row>
    <row r="108" spans="1:35" s="132" customFormat="1" ht="15" customHeight="1" hidden="1">
      <c r="A108" s="139"/>
      <c r="B108" s="141"/>
      <c r="C108" s="591" t="s">
        <v>286</v>
      </c>
      <c r="D108" s="573"/>
      <c r="E108" s="573"/>
      <c r="F108" s="573"/>
      <c r="G108" s="573"/>
      <c r="H108" s="573"/>
      <c r="I108" s="573"/>
      <c r="J108" s="573"/>
      <c r="K108" s="573"/>
      <c r="L108" s="573"/>
      <c r="M108" s="573"/>
      <c r="N108" s="573"/>
      <c r="O108" s="573"/>
      <c r="P108" s="573"/>
      <c r="Q108" s="573"/>
      <c r="R108" s="573"/>
      <c r="S108" s="573"/>
      <c r="T108" s="573"/>
      <c r="U108" s="573"/>
      <c r="V108" s="573"/>
      <c r="W108" s="573"/>
      <c r="X108" s="573"/>
      <c r="Y108" s="573"/>
      <c r="Z108" s="573"/>
      <c r="AA108" s="573"/>
      <c r="AB108" s="573"/>
      <c r="AC108" s="573"/>
      <c r="AD108" s="573"/>
      <c r="AE108" s="573"/>
      <c r="AF108" s="573"/>
      <c r="AG108" s="573"/>
      <c r="AH108" s="573"/>
      <c r="AI108" s="573"/>
    </row>
    <row r="109" spans="1:35" s="132" customFormat="1" ht="15" customHeight="1" hidden="1">
      <c r="A109" s="139"/>
      <c r="B109" s="141"/>
      <c r="C109" s="591" t="s">
        <v>287</v>
      </c>
      <c r="D109" s="573"/>
      <c r="E109" s="573"/>
      <c r="F109" s="573"/>
      <c r="G109" s="573"/>
      <c r="H109" s="573"/>
      <c r="I109" s="573"/>
      <c r="J109" s="573"/>
      <c r="K109" s="573"/>
      <c r="L109" s="573"/>
      <c r="M109" s="573"/>
      <c r="N109" s="573"/>
      <c r="O109" s="573"/>
      <c r="P109" s="573"/>
      <c r="Q109" s="573"/>
      <c r="R109" s="573"/>
      <c r="S109" s="573"/>
      <c r="T109" s="573"/>
      <c r="U109" s="573"/>
      <c r="V109" s="573"/>
      <c r="W109" s="573"/>
      <c r="X109" s="573"/>
      <c r="Y109" s="573"/>
      <c r="Z109" s="573"/>
      <c r="AA109" s="573"/>
      <c r="AB109" s="573"/>
      <c r="AC109" s="573"/>
      <c r="AD109" s="573"/>
      <c r="AE109" s="573"/>
      <c r="AF109" s="573"/>
      <c r="AG109" s="573"/>
      <c r="AH109" s="573"/>
      <c r="AI109" s="573"/>
    </row>
    <row r="110" spans="1:35" s="132" customFormat="1" ht="15" customHeight="1" hidden="1">
      <c r="A110" s="139"/>
      <c r="B110" s="141"/>
      <c r="C110" s="591" t="s">
        <v>288</v>
      </c>
      <c r="D110" s="573"/>
      <c r="E110" s="573"/>
      <c r="F110" s="573"/>
      <c r="G110" s="573"/>
      <c r="H110" s="573"/>
      <c r="I110" s="573"/>
      <c r="J110" s="573"/>
      <c r="K110" s="573"/>
      <c r="L110" s="573"/>
      <c r="M110" s="573"/>
      <c r="N110" s="573"/>
      <c r="O110" s="573"/>
      <c r="P110" s="573"/>
      <c r="Q110" s="573"/>
      <c r="R110" s="573"/>
      <c r="S110" s="573"/>
      <c r="T110" s="573"/>
      <c r="U110" s="573"/>
      <c r="V110" s="573"/>
      <c r="W110" s="573"/>
      <c r="X110" s="573"/>
      <c r="Y110" s="573"/>
      <c r="Z110" s="573"/>
      <c r="AA110" s="573"/>
      <c r="AB110" s="573"/>
      <c r="AC110" s="573"/>
      <c r="AD110" s="573"/>
      <c r="AE110" s="573"/>
      <c r="AF110" s="573"/>
      <c r="AG110" s="573"/>
      <c r="AH110" s="573"/>
      <c r="AI110" s="573"/>
    </row>
    <row r="111" spans="1:35" s="132" customFormat="1" ht="15" customHeight="1" hidden="1">
      <c r="A111" s="139"/>
      <c r="B111" s="141"/>
      <c r="C111" s="591" t="s">
        <v>289</v>
      </c>
      <c r="D111" s="573"/>
      <c r="E111" s="573"/>
      <c r="F111" s="573"/>
      <c r="G111" s="573"/>
      <c r="H111" s="573"/>
      <c r="I111" s="573"/>
      <c r="J111" s="573"/>
      <c r="K111" s="573"/>
      <c r="L111" s="573"/>
      <c r="M111" s="573"/>
      <c r="N111" s="573"/>
      <c r="O111" s="573"/>
      <c r="P111" s="573"/>
      <c r="Q111" s="573"/>
      <c r="R111" s="573"/>
      <c r="S111" s="573"/>
      <c r="T111" s="573"/>
      <c r="U111" s="573"/>
      <c r="V111" s="573"/>
      <c r="W111" s="573"/>
      <c r="X111" s="573"/>
      <c r="Y111" s="573"/>
      <c r="Z111" s="573"/>
      <c r="AA111" s="573"/>
      <c r="AB111" s="573"/>
      <c r="AC111" s="573"/>
      <c r="AD111" s="573"/>
      <c r="AE111" s="573"/>
      <c r="AF111" s="573"/>
      <c r="AG111" s="573"/>
      <c r="AH111" s="573"/>
      <c r="AI111" s="573"/>
    </row>
    <row r="112" spans="1:35" s="132" customFormat="1" ht="15" customHeight="1" hidden="1">
      <c r="A112" s="139"/>
      <c r="B112" s="141"/>
      <c r="C112" s="591" t="s">
        <v>290</v>
      </c>
      <c r="D112" s="573"/>
      <c r="E112" s="573"/>
      <c r="F112" s="573"/>
      <c r="G112" s="573"/>
      <c r="H112" s="573"/>
      <c r="I112" s="573"/>
      <c r="J112" s="573"/>
      <c r="K112" s="573"/>
      <c r="L112" s="573"/>
      <c r="M112" s="573"/>
      <c r="N112" s="573"/>
      <c r="O112" s="573"/>
      <c r="P112" s="573"/>
      <c r="Q112" s="573"/>
      <c r="R112" s="573"/>
      <c r="S112" s="573"/>
      <c r="T112" s="573"/>
      <c r="U112" s="573"/>
      <c r="V112" s="573"/>
      <c r="W112" s="573"/>
      <c r="X112" s="573"/>
      <c r="Y112" s="573"/>
      <c r="Z112" s="573"/>
      <c r="AA112" s="573"/>
      <c r="AB112" s="573"/>
      <c r="AC112" s="573"/>
      <c r="AD112" s="573"/>
      <c r="AE112" s="573"/>
      <c r="AF112" s="573"/>
      <c r="AG112" s="573"/>
      <c r="AH112" s="573"/>
      <c r="AI112" s="573"/>
    </row>
    <row r="113" spans="1:35" s="132" customFormat="1" ht="15" customHeight="1" hidden="1">
      <c r="A113" s="139"/>
      <c r="B113" s="141"/>
      <c r="C113" s="591" t="s">
        <v>291</v>
      </c>
      <c r="D113" s="573"/>
      <c r="E113" s="573"/>
      <c r="F113" s="573"/>
      <c r="G113" s="573"/>
      <c r="H113" s="573"/>
      <c r="I113" s="573"/>
      <c r="J113" s="573"/>
      <c r="K113" s="573"/>
      <c r="L113" s="573"/>
      <c r="M113" s="573"/>
      <c r="N113" s="573"/>
      <c r="O113" s="573"/>
      <c r="P113" s="573"/>
      <c r="Q113" s="573"/>
      <c r="R113" s="573"/>
      <c r="S113" s="573"/>
      <c r="T113" s="573"/>
      <c r="U113" s="573"/>
      <c r="V113" s="573"/>
      <c r="W113" s="573"/>
      <c r="X113" s="573"/>
      <c r="Y113" s="573"/>
      <c r="Z113" s="573"/>
      <c r="AA113" s="573"/>
      <c r="AB113" s="573"/>
      <c r="AC113" s="573"/>
      <c r="AD113" s="573"/>
      <c r="AE113" s="573"/>
      <c r="AF113" s="573"/>
      <c r="AG113" s="573"/>
      <c r="AH113" s="573"/>
      <c r="AI113" s="573"/>
    </row>
    <row r="114" spans="1:35" s="132" customFormat="1" ht="15" customHeight="1" hidden="1">
      <c r="A114" s="139"/>
      <c r="B114" s="141"/>
      <c r="C114" s="591" t="s">
        <v>292</v>
      </c>
      <c r="D114" s="573"/>
      <c r="E114" s="573"/>
      <c r="F114" s="573"/>
      <c r="G114" s="573"/>
      <c r="H114" s="573"/>
      <c r="I114" s="573"/>
      <c r="J114" s="573"/>
      <c r="K114" s="573"/>
      <c r="L114" s="573"/>
      <c r="M114" s="573"/>
      <c r="N114" s="573"/>
      <c r="O114" s="573"/>
      <c r="P114" s="573"/>
      <c r="Q114" s="573"/>
      <c r="R114" s="573"/>
      <c r="S114" s="573"/>
      <c r="T114" s="573"/>
      <c r="U114" s="573"/>
      <c r="V114" s="573"/>
      <c r="W114" s="573"/>
      <c r="X114" s="573"/>
      <c r="Y114" s="573"/>
      <c r="Z114" s="573"/>
      <c r="AA114" s="573"/>
      <c r="AB114" s="573"/>
      <c r="AC114" s="573"/>
      <c r="AD114" s="573"/>
      <c r="AE114" s="573"/>
      <c r="AF114" s="573"/>
      <c r="AG114" s="573"/>
      <c r="AH114" s="573"/>
      <c r="AI114" s="573"/>
    </row>
    <row r="115" spans="1:35" s="132" customFormat="1" ht="15" customHeight="1" hidden="1">
      <c r="A115" s="139"/>
      <c r="B115" s="141"/>
      <c r="C115" s="591" t="s">
        <v>293</v>
      </c>
      <c r="D115" s="573"/>
      <c r="E115" s="573"/>
      <c r="F115" s="573"/>
      <c r="G115" s="573"/>
      <c r="H115" s="573"/>
      <c r="I115" s="573"/>
      <c r="J115" s="573"/>
      <c r="K115" s="573"/>
      <c r="L115" s="573"/>
      <c r="M115" s="573"/>
      <c r="N115" s="573"/>
      <c r="O115" s="573"/>
      <c r="P115" s="573"/>
      <c r="Q115" s="573"/>
      <c r="R115" s="573"/>
      <c r="S115" s="573"/>
      <c r="T115" s="573"/>
      <c r="U115" s="573"/>
      <c r="V115" s="573"/>
      <c r="W115" s="573"/>
      <c r="X115" s="573"/>
      <c r="Y115" s="573"/>
      <c r="Z115" s="573"/>
      <c r="AA115" s="573"/>
      <c r="AB115" s="573"/>
      <c r="AC115" s="573"/>
      <c r="AD115" s="573"/>
      <c r="AE115" s="573"/>
      <c r="AF115" s="573"/>
      <c r="AG115" s="573"/>
      <c r="AH115" s="573"/>
      <c r="AI115" s="573"/>
    </row>
    <row r="116" spans="1:35" s="132" customFormat="1" ht="15" customHeight="1" hidden="1">
      <c r="A116" s="139"/>
      <c r="B116" s="141"/>
      <c r="C116" s="591" t="s">
        <v>294</v>
      </c>
      <c r="D116" s="573"/>
      <c r="E116" s="573"/>
      <c r="F116" s="573"/>
      <c r="G116" s="573"/>
      <c r="H116" s="573"/>
      <c r="I116" s="573"/>
      <c r="J116" s="573"/>
      <c r="K116" s="573"/>
      <c r="L116" s="573"/>
      <c r="M116" s="573"/>
      <c r="N116" s="573"/>
      <c r="O116" s="573"/>
      <c r="P116" s="573"/>
      <c r="Q116" s="573"/>
      <c r="R116" s="573"/>
      <c r="S116" s="573"/>
      <c r="T116" s="573"/>
      <c r="U116" s="573"/>
      <c r="V116" s="573"/>
      <c r="W116" s="573"/>
      <c r="X116" s="573"/>
      <c r="Y116" s="573"/>
      <c r="Z116" s="573"/>
      <c r="AA116" s="573"/>
      <c r="AB116" s="573"/>
      <c r="AC116" s="573"/>
      <c r="AD116" s="573"/>
      <c r="AE116" s="573"/>
      <c r="AF116" s="573"/>
      <c r="AG116" s="573"/>
      <c r="AH116" s="573"/>
      <c r="AI116" s="573"/>
    </row>
    <row r="117" spans="1:35" s="132" customFormat="1" ht="15" customHeight="1" hidden="1">
      <c r="A117" s="139"/>
      <c r="B117" s="141"/>
      <c r="C117" s="591" t="s">
        <v>295</v>
      </c>
      <c r="D117" s="573"/>
      <c r="E117" s="573"/>
      <c r="F117" s="573"/>
      <c r="G117" s="573"/>
      <c r="H117" s="573"/>
      <c r="I117" s="573"/>
      <c r="J117" s="573"/>
      <c r="K117" s="573"/>
      <c r="L117" s="573"/>
      <c r="M117" s="573"/>
      <c r="N117" s="573"/>
      <c r="O117" s="573"/>
      <c r="P117" s="573"/>
      <c r="Q117" s="573"/>
      <c r="R117" s="573"/>
      <c r="S117" s="573"/>
      <c r="T117" s="573"/>
      <c r="U117" s="573"/>
      <c r="V117" s="573"/>
      <c r="W117" s="573"/>
      <c r="X117" s="573"/>
      <c r="Y117" s="573"/>
      <c r="Z117" s="573"/>
      <c r="AA117" s="573"/>
      <c r="AB117" s="573"/>
      <c r="AC117" s="573"/>
      <c r="AD117" s="573"/>
      <c r="AE117" s="573"/>
      <c r="AF117" s="573"/>
      <c r="AG117" s="573"/>
      <c r="AH117" s="573"/>
      <c r="AI117" s="573"/>
    </row>
    <row r="118" spans="1:35" s="132" customFormat="1" ht="15" customHeight="1" hidden="1">
      <c r="A118" s="139"/>
      <c r="B118" s="141"/>
      <c r="C118" s="591" t="s">
        <v>296</v>
      </c>
      <c r="D118" s="573"/>
      <c r="E118" s="573"/>
      <c r="F118" s="573"/>
      <c r="G118" s="573"/>
      <c r="H118" s="573"/>
      <c r="I118" s="573"/>
      <c r="J118" s="573"/>
      <c r="K118" s="573"/>
      <c r="L118" s="573"/>
      <c r="M118" s="573"/>
      <c r="N118" s="573"/>
      <c r="O118" s="573"/>
      <c r="P118" s="573"/>
      <c r="Q118" s="573"/>
      <c r="R118" s="573"/>
      <c r="S118" s="573"/>
      <c r="T118" s="573"/>
      <c r="U118" s="573"/>
      <c r="V118" s="573"/>
      <c r="W118" s="573"/>
      <c r="X118" s="573"/>
      <c r="Y118" s="573"/>
      <c r="Z118" s="573"/>
      <c r="AA118" s="573"/>
      <c r="AB118" s="573"/>
      <c r="AC118" s="573"/>
      <c r="AD118" s="573"/>
      <c r="AE118" s="573"/>
      <c r="AF118" s="573"/>
      <c r="AG118" s="573"/>
      <c r="AH118" s="573"/>
      <c r="AI118" s="573"/>
    </row>
    <row r="119" spans="1:35" s="132" customFormat="1" ht="15" customHeight="1" hidden="1">
      <c r="A119" s="139"/>
      <c r="B119" s="141"/>
      <c r="C119" s="591"/>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3"/>
      <c r="AD119" s="573"/>
      <c r="AE119" s="573"/>
      <c r="AF119" s="573"/>
      <c r="AG119" s="573"/>
      <c r="AH119" s="573"/>
      <c r="AI119" s="573"/>
    </row>
    <row r="120" spans="1:35" s="132" customFormat="1" ht="15" customHeight="1">
      <c r="A120" s="139"/>
      <c r="B120" s="141"/>
      <c r="C120" s="147"/>
      <c r="D120" s="145"/>
      <c r="E120" s="145"/>
      <c r="F120" s="145"/>
      <c r="G120" s="145"/>
      <c r="H120" s="145"/>
      <c r="I120" s="145"/>
      <c r="J120" s="145"/>
      <c r="K120" s="145"/>
      <c r="L120" s="145"/>
      <c r="M120" s="145"/>
      <c r="N120" s="145"/>
      <c r="O120" s="145"/>
      <c r="P120" s="145"/>
      <c r="Q120" s="145"/>
      <c r="R120" s="145"/>
      <c r="S120" s="145"/>
      <c r="T120" s="145"/>
      <c r="U120" s="145"/>
      <c r="V120" s="145"/>
      <c r="W120" s="145"/>
      <c r="X120" s="145"/>
      <c r="Y120" s="145"/>
      <c r="Z120" s="145"/>
      <c r="AA120" s="145"/>
      <c r="AB120" s="145"/>
      <c r="AC120" s="145"/>
      <c r="AD120" s="145"/>
      <c r="AE120" s="145"/>
      <c r="AF120" s="145"/>
      <c r="AG120" s="145"/>
      <c r="AH120" s="145"/>
      <c r="AI120" s="145"/>
    </row>
    <row r="121" spans="1:35" s="132" customFormat="1" ht="15" customHeight="1" hidden="1">
      <c r="A121" s="139"/>
      <c r="B121" s="141"/>
      <c r="C121" s="592" t="s">
        <v>297</v>
      </c>
      <c r="D121" s="592"/>
      <c r="E121" s="592"/>
      <c r="F121" s="592"/>
      <c r="G121" s="592"/>
      <c r="H121" s="592"/>
      <c r="I121" s="592"/>
      <c r="J121" s="592"/>
      <c r="K121" s="592"/>
      <c r="L121" s="592"/>
      <c r="M121" s="592"/>
      <c r="N121" s="592"/>
      <c r="O121" s="592"/>
      <c r="P121" s="592"/>
      <c r="Q121" s="592"/>
      <c r="R121" s="592"/>
      <c r="S121" s="592"/>
      <c r="T121" s="592"/>
      <c r="U121" s="592"/>
      <c r="V121" s="592"/>
      <c r="W121" s="592"/>
      <c r="X121" s="592"/>
      <c r="Y121" s="592"/>
      <c r="Z121" s="592"/>
      <c r="AA121" s="592"/>
      <c r="AB121" s="592"/>
      <c r="AC121" s="592"/>
      <c r="AD121" s="592"/>
      <c r="AE121" s="592"/>
      <c r="AF121" s="592"/>
      <c r="AG121" s="592"/>
      <c r="AH121" s="592"/>
      <c r="AI121" s="592"/>
    </row>
    <row r="122" spans="1:35" s="132" customFormat="1" ht="39.75" customHeight="1" hidden="1">
      <c r="A122" s="139"/>
      <c r="B122" s="141"/>
      <c r="C122" s="593" t="s">
        <v>298</v>
      </c>
      <c r="D122" s="593"/>
      <c r="E122" s="593"/>
      <c r="F122" s="593"/>
      <c r="G122" s="593"/>
      <c r="H122" s="593"/>
      <c r="I122" s="593"/>
      <c r="J122" s="593"/>
      <c r="K122" s="593"/>
      <c r="L122" s="593"/>
      <c r="M122" s="593"/>
      <c r="N122" s="593"/>
      <c r="O122" s="593"/>
      <c r="P122" s="593"/>
      <c r="Q122" s="593"/>
      <c r="R122" s="593"/>
      <c r="S122" s="593"/>
      <c r="T122" s="593"/>
      <c r="U122" s="593"/>
      <c r="V122" s="593"/>
      <c r="W122" s="593"/>
      <c r="X122" s="593"/>
      <c r="Y122" s="593"/>
      <c r="Z122" s="593"/>
      <c r="AA122" s="593"/>
      <c r="AB122" s="593"/>
      <c r="AC122" s="593"/>
      <c r="AD122" s="593"/>
      <c r="AE122" s="593"/>
      <c r="AF122" s="593"/>
      <c r="AG122" s="593"/>
      <c r="AH122" s="593"/>
      <c r="AI122" s="593"/>
    </row>
    <row r="123" spans="1:35" s="132" customFormat="1" ht="15" customHeight="1" hidden="1">
      <c r="A123" s="139"/>
      <c r="B123" s="141"/>
      <c r="C123" s="140"/>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40"/>
      <c r="AE123" s="140"/>
      <c r="AF123" s="140"/>
      <c r="AG123" s="140"/>
      <c r="AH123" s="140"/>
      <c r="AI123" s="140"/>
    </row>
    <row r="124" spans="1:35" s="132" customFormat="1" ht="15" customHeight="1">
      <c r="A124" s="139">
        <v>2</v>
      </c>
      <c r="B124" s="141" t="s">
        <v>194</v>
      </c>
      <c r="C124" s="141" t="s">
        <v>299</v>
      </c>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40"/>
      <c r="AE124" s="140"/>
      <c r="AF124" s="140"/>
      <c r="AG124" s="140"/>
      <c r="AH124" s="140"/>
      <c r="AI124" s="140"/>
    </row>
    <row r="125" spans="1:35" s="132" customFormat="1" ht="15" customHeight="1" outlineLevel="1">
      <c r="A125" s="148"/>
      <c r="B125" s="141"/>
      <c r="C125" s="140"/>
      <c r="D125" s="140"/>
      <c r="E125" s="140"/>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40"/>
      <c r="AE125" s="140"/>
      <c r="AF125" s="140"/>
      <c r="AG125" s="140"/>
      <c r="AH125" s="140"/>
      <c r="AI125" s="140"/>
    </row>
    <row r="126" spans="1:35" s="132" customFormat="1" ht="15" customHeight="1" outlineLevel="1">
      <c r="A126" s="148" t="s">
        <v>300</v>
      </c>
      <c r="B126" s="141" t="s">
        <v>194</v>
      </c>
      <c r="C126" s="141" t="s">
        <v>301</v>
      </c>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40"/>
      <c r="AE126" s="140"/>
      <c r="AF126" s="140"/>
      <c r="AG126" s="140"/>
      <c r="AH126" s="140"/>
      <c r="AI126" s="140"/>
    </row>
    <row r="127" spans="1:35" s="132" customFormat="1" ht="15" customHeight="1" outlineLevel="1">
      <c r="A127" s="148"/>
      <c r="B127" s="141"/>
      <c r="C127" s="140"/>
      <c r="D127" s="140"/>
      <c r="E127" s="140"/>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40"/>
      <c r="AE127" s="140"/>
      <c r="AF127" s="140"/>
      <c r="AG127" s="140"/>
      <c r="AH127" s="140"/>
      <c r="AI127" s="140"/>
    </row>
    <row r="128" spans="1:35" s="132" customFormat="1" ht="27.75" customHeight="1" outlineLevel="1">
      <c r="A128" s="148"/>
      <c r="B128" s="141"/>
      <c r="C128" s="577" t="s">
        <v>302</v>
      </c>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row>
    <row r="129" spans="1:35" s="132" customFormat="1" ht="1.5" customHeight="1">
      <c r="A129" s="148"/>
      <c r="B129" s="141"/>
      <c r="C129" s="142"/>
      <c r="D129" s="142"/>
      <c r="E129" s="142"/>
      <c r="F129" s="142"/>
      <c r="G129" s="142"/>
      <c r="H129" s="142"/>
      <c r="I129" s="142"/>
      <c r="J129" s="142"/>
      <c r="K129" s="142"/>
      <c r="L129" s="142"/>
      <c r="M129" s="142"/>
      <c r="N129" s="142"/>
      <c r="O129" s="142"/>
      <c r="P129" s="142"/>
      <c r="Q129" s="142"/>
      <c r="R129" s="142"/>
      <c r="S129" s="142"/>
      <c r="T129" s="142"/>
      <c r="U129" s="142"/>
      <c r="V129" s="142"/>
      <c r="W129" s="142"/>
      <c r="X129" s="142"/>
      <c r="Y129" s="142"/>
      <c r="Z129" s="142"/>
      <c r="AA129" s="142"/>
      <c r="AB129" s="142"/>
      <c r="AC129" s="142"/>
      <c r="AD129" s="142"/>
      <c r="AE129" s="142"/>
      <c r="AF129" s="142"/>
      <c r="AG129" s="142"/>
      <c r="AH129" s="142"/>
      <c r="AI129" s="142"/>
    </row>
    <row r="130" spans="1:35" s="149" customFormat="1" ht="12.75" customHeight="1" outlineLevel="1">
      <c r="A130" s="148"/>
      <c r="B130" s="141"/>
      <c r="C130" s="142"/>
      <c r="D130" s="142"/>
      <c r="E130" s="142"/>
      <c r="F130" s="142"/>
      <c r="G130" s="142"/>
      <c r="H130" s="142"/>
      <c r="I130" s="142"/>
      <c r="J130" s="142"/>
      <c r="K130" s="142"/>
      <c r="L130" s="142"/>
      <c r="M130" s="142"/>
      <c r="N130" s="142"/>
      <c r="O130" s="142"/>
      <c r="P130" s="142"/>
      <c r="Q130" s="142"/>
      <c r="R130" s="142"/>
      <c r="S130" s="142"/>
      <c r="T130" s="142"/>
      <c r="U130" s="142"/>
      <c r="V130" s="142"/>
      <c r="W130" s="142"/>
      <c r="X130" s="142"/>
      <c r="Y130" s="142"/>
      <c r="Z130" s="142"/>
      <c r="AA130" s="142"/>
      <c r="AB130" s="142"/>
      <c r="AC130" s="142"/>
      <c r="AD130" s="142"/>
      <c r="AE130" s="142"/>
      <c r="AF130" s="142"/>
      <c r="AG130" s="142"/>
      <c r="AH130" s="142"/>
      <c r="AI130" s="142"/>
    </row>
    <row r="131" spans="1:35" s="149" customFormat="1" ht="15" customHeight="1" outlineLevel="1">
      <c r="A131" s="148" t="s">
        <v>303</v>
      </c>
      <c r="B131" s="141" t="s">
        <v>194</v>
      </c>
      <c r="C131" s="141" t="s">
        <v>304</v>
      </c>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40"/>
      <c r="AE131" s="140"/>
      <c r="AF131" s="140"/>
      <c r="AG131" s="140"/>
      <c r="AH131" s="140"/>
      <c r="AI131" s="140"/>
    </row>
    <row r="132" spans="1:35" s="149" customFormat="1" ht="15" customHeight="1" outlineLevel="1">
      <c r="A132" s="148"/>
      <c r="B132" s="141"/>
      <c r="C132" s="142"/>
      <c r="D132" s="142"/>
      <c r="E132" s="142"/>
      <c r="F132" s="142"/>
      <c r="G132" s="142"/>
      <c r="H132" s="142"/>
      <c r="I132" s="142"/>
      <c r="J132" s="142"/>
      <c r="K132" s="142"/>
      <c r="L132" s="142"/>
      <c r="M132" s="142"/>
      <c r="N132" s="142"/>
      <c r="O132" s="142"/>
      <c r="P132" s="142"/>
      <c r="Q132" s="142"/>
      <c r="R132" s="142"/>
      <c r="S132" s="142"/>
      <c r="T132" s="142"/>
      <c r="U132" s="142"/>
      <c r="V132" s="142"/>
      <c r="W132" s="142"/>
      <c r="X132" s="142"/>
      <c r="Y132" s="142"/>
      <c r="Z132" s="142"/>
      <c r="AA132" s="142"/>
      <c r="AB132" s="142"/>
      <c r="AC132" s="142"/>
      <c r="AD132" s="142"/>
      <c r="AE132" s="142"/>
      <c r="AF132" s="142"/>
      <c r="AG132" s="142"/>
      <c r="AH132" s="142"/>
      <c r="AI132" s="142"/>
    </row>
    <row r="133" spans="1:35" s="149" customFormat="1" ht="15" customHeight="1" outlineLevel="1">
      <c r="A133" s="148"/>
      <c r="B133" s="141"/>
      <c r="C133" s="589" t="s">
        <v>305</v>
      </c>
      <c r="D133" s="589"/>
      <c r="E133" s="589"/>
      <c r="F133" s="589"/>
      <c r="G133" s="589"/>
      <c r="H133" s="589"/>
      <c r="I133" s="589"/>
      <c r="J133" s="589"/>
      <c r="K133" s="589"/>
      <c r="L133" s="589"/>
      <c r="M133" s="589"/>
      <c r="N133" s="589"/>
      <c r="O133" s="589"/>
      <c r="P133" s="589"/>
      <c r="Q133" s="589"/>
      <c r="R133" s="589"/>
      <c r="S133" s="589"/>
      <c r="T133" s="589"/>
      <c r="U133" s="589"/>
      <c r="V133" s="589"/>
      <c r="W133" s="589"/>
      <c r="X133" s="589"/>
      <c r="Y133" s="589"/>
      <c r="Z133" s="589"/>
      <c r="AA133" s="589"/>
      <c r="AB133" s="589"/>
      <c r="AC133" s="589"/>
      <c r="AD133" s="589"/>
      <c r="AE133" s="589"/>
      <c r="AF133" s="589"/>
      <c r="AG133" s="589"/>
      <c r="AH133" s="589"/>
      <c r="AI133" s="589"/>
    </row>
    <row r="134" spans="1:35" s="149" customFormat="1" ht="42" customHeight="1" outlineLevel="1">
      <c r="A134" s="148"/>
      <c r="B134" s="141"/>
      <c r="C134" s="577" t="s">
        <v>306</v>
      </c>
      <c r="D134" s="577"/>
      <c r="E134" s="577"/>
      <c r="F134" s="577"/>
      <c r="G134" s="577"/>
      <c r="H134" s="577"/>
      <c r="I134" s="577"/>
      <c r="J134" s="577"/>
      <c r="K134" s="577"/>
      <c r="L134" s="577"/>
      <c r="M134" s="577"/>
      <c r="N134" s="577"/>
      <c r="O134" s="577"/>
      <c r="P134" s="577"/>
      <c r="Q134" s="577"/>
      <c r="R134" s="577"/>
      <c r="S134" s="577"/>
      <c r="T134" s="577"/>
      <c r="U134" s="577"/>
      <c r="V134" s="577"/>
      <c r="W134" s="577"/>
      <c r="X134" s="577"/>
      <c r="Y134" s="577"/>
      <c r="Z134" s="577"/>
      <c r="AA134" s="577"/>
      <c r="AB134" s="577"/>
      <c r="AC134" s="577"/>
      <c r="AD134" s="577"/>
      <c r="AE134" s="577"/>
      <c r="AF134" s="577"/>
      <c r="AG134" s="577"/>
      <c r="AH134" s="577"/>
      <c r="AI134" s="577"/>
    </row>
    <row r="135" spans="1:35" s="149" customFormat="1" ht="15" customHeight="1" outlineLevel="1">
      <c r="A135" s="148"/>
      <c r="B135" s="141"/>
      <c r="C135" s="140"/>
      <c r="D135" s="140"/>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40"/>
      <c r="AE135" s="140"/>
      <c r="AF135" s="140"/>
      <c r="AG135" s="140"/>
      <c r="AH135" s="140"/>
      <c r="AI135" s="140"/>
    </row>
    <row r="136" spans="1:35" s="149" customFormat="1" ht="15" customHeight="1" outlineLevel="1">
      <c r="A136" s="148"/>
      <c r="B136" s="141"/>
      <c r="C136" s="590" t="s">
        <v>307</v>
      </c>
      <c r="D136" s="590"/>
      <c r="E136" s="590"/>
      <c r="F136" s="590"/>
      <c r="G136" s="590"/>
      <c r="H136" s="590"/>
      <c r="I136" s="590"/>
      <c r="J136" s="590"/>
      <c r="K136" s="590"/>
      <c r="L136" s="590"/>
      <c r="M136" s="590"/>
      <c r="N136" s="590"/>
      <c r="O136" s="590"/>
      <c r="P136" s="590"/>
      <c r="Q136" s="590"/>
      <c r="R136" s="590"/>
      <c r="S136" s="590"/>
      <c r="T136" s="590"/>
      <c r="U136" s="590"/>
      <c r="V136" s="590"/>
      <c r="W136" s="590"/>
      <c r="X136" s="590"/>
      <c r="Y136" s="590"/>
      <c r="Z136" s="590"/>
      <c r="AA136" s="590"/>
      <c r="AB136" s="590"/>
      <c r="AC136" s="590"/>
      <c r="AD136" s="590"/>
      <c r="AE136" s="590"/>
      <c r="AF136" s="590"/>
      <c r="AG136" s="590"/>
      <c r="AH136" s="590"/>
      <c r="AI136" s="590"/>
    </row>
    <row r="137" spans="1:35" s="149" customFormat="1" ht="42" customHeight="1" outlineLevel="1">
      <c r="A137" s="148"/>
      <c r="B137" s="141"/>
      <c r="C137" s="577" t="s">
        <v>308</v>
      </c>
      <c r="D137" s="577"/>
      <c r="E137" s="577"/>
      <c r="F137" s="577"/>
      <c r="G137" s="577"/>
      <c r="H137" s="577"/>
      <c r="I137" s="577"/>
      <c r="J137" s="577"/>
      <c r="K137" s="577"/>
      <c r="L137" s="577"/>
      <c r="M137" s="577"/>
      <c r="N137" s="577"/>
      <c r="O137" s="577"/>
      <c r="P137" s="577"/>
      <c r="Q137" s="577"/>
      <c r="R137" s="577"/>
      <c r="S137" s="577"/>
      <c r="T137" s="577"/>
      <c r="U137" s="577"/>
      <c r="V137" s="577"/>
      <c r="W137" s="577"/>
      <c r="X137" s="577"/>
      <c r="Y137" s="577"/>
      <c r="Z137" s="577"/>
      <c r="AA137" s="577"/>
      <c r="AB137" s="577"/>
      <c r="AC137" s="577"/>
      <c r="AD137" s="577"/>
      <c r="AE137" s="577"/>
      <c r="AF137" s="577"/>
      <c r="AG137" s="577"/>
      <c r="AH137" s="577"/>
      <c r="AI137" s="577"/>
    </row>
    <row r="138" spans="1:35" s="149" customFormat="1" ht="15" customHeight="1" outlineLevel="1">
      <c r="A138" s="148"/>
      <c r="B138" s="141"/>
      <c r="C138" s="142"/>
      <c r="D138" s="142"/>
      <c r="E138" s="142"/>
      <c r="F138" s="142"/>
      <c r="G138" s="142"/>
      <c r="H138" s="142"/>
      <c r="I138" s="142"/>
      <c r="J138" s="142"/>
      <c r="K138" s="142"/>
      <c r="L138" s="142"/>
      <c r="M138" s="142"/>
      <c r="N138" s="142"/>
      <c r="O138" s="142"/>
      <c r="P138" s="142"/>
      <c r="Q138" s="142"/>
      <c r="R138" s="142"/>
      <c r="S138" s="142"/>
      <c r="T138" s="142"/>
      <c r="U138" s="142"/>
      <c r="V138" s="142"/>
      <c r="W138" s="142"/>
      <c r="X138" s="142"/>
      <c r="Y138" s="142"/>
      <c r="Z138" s="142"/>
      <c r="AA138" s="142"/>
      <c r="AB138" s="142"/>
      <c r="AC138" s="142"/>
      <c r="AD138" s="142"/>
      <c r="AE138" s="142"/>
      <c r="AF138" s="142"/>
      <c r="AG138" s="142"/>
      <c r="AH138" s="142"/>
      <c r="AI138" s="142"/>
    </row>
    <row r="139" spans="1:35" s="149" customFormat="1" ht="15" customHeight="1" outlineLevel="1">
      <c r="A139" s="148"/>
      <c r="B139" s="141"/>
      <c r="C139" s="589" t="s">
        <v>309</v>
      </c>
      <c r="D139" s="589"/>
      <c r="E139" s="589"/>
      <c r="F139" s="589"/>
      <c r="G139" s="589"/>
      <c r="H139" s="589"/>
      <c r="I139" s="589"/>
      <c r="J139" s="589"/>
      <c r="K139" s="589"/>
      <c r="L139" s="589"/>
      <c r="M139" s="589"/>
      <c r="N139" s="589"/>
      <c r="O139" s="589"/>
      <c r="P139" s="589"/>
      <c r="Q139" s="589"/>
      <c r="R139" s="589"/>
      <c r="S139" s="589"/>
      <c r="T139" s="589"/>
      <c r="U139" s="589"/>
      <c r="V139" s="589"/>
      <c r="W139" s="589"/>
      <c r="X139" s="589"/>
      <c r="Y139" s="589"/>
      <c r="Z139" s="589"/>
      <c r="AA139" s="589"/>
      <c r="AB139" s="589"/>
      <c r="AC139" s="589"/>
      <c r="AD139" s="589"/>
      <c r="AE139" s="589"/>
      <c r="AF139" s="589"/>
      <c r="AG139" s="589"/>
      <c r="AH139" s="589"/>
      <c r="AI139" s="589"/>
    </row>
    <row r="140" spans="1:35" s="149" customFormat="1" ht="15" customHeight="1" outlineLevel="1">
      <c r="A140" s="148"/>
      <c r="B140" s="141"/>
      <c r="C140" s="577" t="s">
        <v>310</v>
      </c>
      <c r="D140" s="577"/>
      <c r="E140" s="577"/>
      <c r="F140" s="577"/>
      <c r="G140" s="577"/>
      <c r="H140" s="577"/>
      <c r="I140" s="577"/>
      <c r="J140" s="577"/>
      <c r="K140" s="577"/>
      <c r="L140" s="577"/>
      <c r="M140" s="577"/>
      <c r="N140" s="577"/>
      <c r="O140" s="577"/>
      <c r="P140" s="577"/>
      <c r="Q140" s="577"/>
      <c r="R140" s="577"/>
      <c r="S140" s="577"/>
      <c r="T140" s="577"/>
      <c r="U140" s="577"/>
      <c r="V140" s="577"/>
      <c r="W140" s="577"/>
      <c r="X140" s="577"/>
      <c r="Y140" s="577"/>
      <c r="Z140" s="577"/>
      <c r="AA140" s="577"/>
      <c r="AB140" s="577"/>
      <c r="AC140" s="577"/>
      <c r="AD140" s="577"/>
      <c r="AE140" s="577"/>
      <c r="AF140" s="577"/>
      <c r="AG140" s="577"/>
      <c r="AH140" s="577"/>
      <c r="AI140" s="577"/>
    </row>
    <row r="141" spans="1:35" s="149" customFormat="1" ht="1.5" customHeight="1">
      <c r="A141" s="148"/>
      <c r="B141" s="141"/>
      <c r="C141" s="142"/>
      <c r="D141" s="142"/>
      <c r="E141" s="142"/>
      <c r="F141" s="142"/>
      <c r="G141" s="142"/>
      <c r="H141" s="142"/>
      <c r="I141" s="142"/>
      <c r="J141" s="142"/>
      <c r="K141" s="142"/>
      <c r="L141" s="142"/>
      <c r="M141" s="142"/>
      <c r="N141" s="142"/>
      <c r="O141" s="142"/>
      <c r="P141" s="142"/>
      <c r="Q141" s="142"/>
      <c r="R141" s="142"/>
      <c r="S141" s="142"/>
      <c r="T141" s="142"/>
      <c r="U141" s="142"/>
      <c r="V141" s="142"/>
      <c r="W141" s="142"/>
      <c r="X141" s="142"/>
      <c r="Y141" s="142"/>
      <c r="Z141" s="142"/>
      <c r="AA141" s="142"/>
      <c r="AB141" s="142"/>
      <c r="AC141" s="142"/>
      <c r="AD141" s="142"/>
      <c r="AE141" s="142"/>
      <c r="AF141" s="142"/>
      <c r="AG141" s="142"/>
      <c r="AH141" s="142"/>
      <c r="AI141" s="142"/>
    </row>
    <row r="142" spans="1:35" s="149" customFormat="1" ht="12.75" customHeight="1" outlineLevel="1">
      <c r="A142" s="148"/>
      <c r="B142" s="141"/>
      <c r="C142" s="140"/>
      <c r="D142" s="140"/>
      <c r="E142" s="140"/>
      <c r="F142" s="140"/>
      <c r="G142" s="140"/>
      <c r="H142" s="140"/>
      <c r="I142" s="140"/>
      <c r="J142" s="140"/>
      <c r="K142" s="140"/>
      <c r="L142" s="140"/>
      <c r="M142" s="140"/>
      <c r="N142" s="140"/>
      <c r="O142" s="140"/>
      <c r="P142" s="140"/>
      <c r="Q142" s="140"/>
      <c r="R142" s="140"/>
      <c r="S142" s="140"/>
      <c r="T142" s="140"/>
      <c r="U142" s="140"/>
      <c r="V142" s="140"/>
      <c r="W142" s="140"/>
      <c r="X142" s="140"/>
      <c r="Y142" s="140"/>
      <c r="Z142" s="140"/>
      <c r="AA142" s="140"/>
      <c r="AB142" s="140"/>
      <c r="AC142" s="140"/>
      <c r="AD142" s="140"/>
      <c r="AE142" s="140"/>
      <c r="AF142" s="140"/>
      <c r="AG142" s="140"/>
      <c r="AH142" s="140"/>
      <c r="AI142" s="140"/>
    </row>
    <row r="143" spans="1:35" s="149" customFormat="1" ht="1.5" customHeight="1">
      <c r="A143" s="148"/>
      <c r="B143" s="141"/>
      <c r="C143" s="142"/>
      <c r="D143" s="142"/>
      <c r="E143" s="142"/>
      <c r="F143" s="142"/>
      <c r="G143" s="142"/>
      <c r="H143" s="142"/>
      <c r="I143" s="142"/>
      <c r="J143" s="142"/>
      <c r="K143" s="142"/>
      <c r="L143" s="142"/>
      <c r="M143" s="142"/>
      <c r="N143" s="142"/>
      <c r="O143" s="142"/>
      <c r="P143" s="142"/>
      <c r="Q143" s="142"/>
      <c r="R143" s="142"/>
      <c r="S143" s="142"/>
      <c r="T143" s="142"/>
      <c r="U143" s="142"/>
      <c r="V143" s="142"/>
      <c r="W143" s="142"/>
      <c r="X143" s="142"/>
      <c r="Y143" s="142"/>
      <c r="Z143" s="142"/>
      <c r="AA143" s="142"/>
      <c r="AB143" s="142"/>
      <c r="AC143" s="142"/>
      <c r="AD143" s="142"/>
      <c r="AE143" s="142"/>
      <c r="AF143" s="142"/>
      <c r="AG143" s="142"/>
      <c r="AH143" s="142"/>
      <c r="AI143" s="142"/>
    </row>
    <row r="144" spans="1:35" s="149" customFormat="1" ht="12.75" customHeight="1" outlineLevel="1">
      <c r="A144" s="148"/>
      <c r="B144" s="141"/>
      <c r="C144" s="140"/>
      <c r="D144" s="140"/>
      <c r="E144" s="140"/>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40"/>
      <c r="AE144" s="140"/>
      <c r="AF144" s="140"/>
      <c r="AG144" s="140"/>
      <c r="AH144" s="140"/>
      <c r="AI144" s="140"/>
    </row>
    <row r="145" spans="1:35" s="149" customFormat="1" ht="15" customHeight="1" outlineLevel="1">
      <c r="A145" s="148">
        <v>2.3</v>
      </c>
      <c r="B145" s="141" t="s">
        <v>194</v>
      </c>
      <c r="C145" s="141" t="s">
        <v>311</v>
      </c>
      <c r="D145" s="140"/>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40"/>
      <c r="AE145" s="140"/>
      <c r="AF145" s="140"/>
      <c r="AG145" s="140"/>
      <c r="AH145" s="140"/>
      <c r="AI145" s="140"/>
    </row>
    <row r="146" spans="1:35" s="149" customFormat="1" ht="12.75" customHeight="1" outlineLevel="1">
      <c r="A146" s="148"/>
      <c r="B146" s="141"/>
      <c r="C146" s="140"/>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40"/>
      <c r="AE146" s="140"/>
      <c r="AF146" s="140"/>
      <c r="AG146" s="140"/>
      <c r="AH146" s="140"/>
      <c r="AI146" s="140"/>
    </row>
    <row r="147" spans="1:35" s="149" customFormat="1" ht="15" customHeight="1" outlineLevel="1">
      <c r="A147" s="148"/>
      <c r="B147" s="141"/>
      <c r="C147" s="588" t="s">
        <v>312</v>
      </c>
      <c r="D147" s="588"/>
      <c r="E147" s="588"/>
      <c r="F147" s="588"/>
      <c r="G147" s="588"/>
      <c r="H147" s="588"/>
      <c r="I147" s="588"/>
      <c r="J147" s="588"/>
      <c r="K147" s="588"/>
      <c r="L147" s="588"/>
      <c r="M147" s="588"/>
      <c r="N147" s="588"/>
      <c r="O147" s="588"/>
      <c r="P147" s="588"/>
      <c r="Q147" s="588"/>
      <c r="R147" s="588"/>
      <c r="S147" s="588"/>
      <c r="T147" s="588"/>
      <c r="U147" s="588"/>
      <c r="V147" s="588"/>
      <c r="W147" s="588"/>
      <c r="X147" s="588"/>
      <c r="Y147" s="588"/>
      <c r="Z147" s="588"/>
      <c r="AA147" s="588"/>
      <c r="AB147" s="588"/>
      <c r="AC147" s="588"/>
      <c r="AD147" s="588"/>
      <c r="AE147" s="588"/>
      <c r="AF147" s="588"/>
      <c r="AG147" s="588"/>
      <c r="AH147" s="588"/>
      <c r="AI147" s="588"/>
    </row>
    <row r="148" spans="1:35" s="149" customFormat="1" ht="15" customHeight="1" outlineLevel="1">
      <c r="A148" s="148"/>
      <c r="B148" s="141"/>
      <c r="C148" s="577" t="s">
        <v>313</v>
      </c>
      <c r="D148" s="577"/>
      <c r="E148" s="577"/>
      <c r="F148" s="577"/>
      <c r="G148" s="577"/>
      <c r="H148" s="577"/>
      <c r="I148" s="577"/>
      <c r="J148" s="577"/>
      <c r="K148" s="577"/>
      <c r="L148" s="577"/>
      <c r="M148" s="577"/>
      <c r="N148" s="577"/>
      <c r="O148" s="577"/>
      <c r="P148" s="577"/>
      <c r="Q148" s="577"/>
      <c r="R148" s="577"/>
      <c r="S148" s="577"/>
      <c r="T148" s="577"/>
      <c r="U148" s="577"/>
      <c r="V148" s="577"/>
      <c r="W148" s="577"/>
      <c r="X148" s="577"/>
      <c r="Y148" s="577"/>
      <c r="Z148" s="577"/>
      <c r="AA148" s="577"/>
      <c r="AB148" s="577"/>
      <c r="AC148" s="577"/>
      <c r="AD148" s="577"/>
      <c r="AE148" s="577"/>
      <c r="AF148" s="577"/>
      <c r="AG148" s="577"/>
      <c r="AH148" s="577"/>
      <c r="AI148" s="577"/>
    </row>
    <row r="149" spans="1:35" s="149" customFormat="1" ht="55.5" customHeight="1" outlineLevel="1">
      <c r="A149" s="148"/>
      <c r="B149" s="141"/>
      <c r="C149" s="577" t="s">
        <v>314</v>
      </c>
      <c r="D149" s="577"/>
      <c r="E149" s="577"/>
      <c r="F149" s="577"/>
      <c r="G149" s="577"/>
      <c r="H149" s="577"/>
      <c r="I149" s="577"/>
      <c r="J149" s="577"/>
      <c r="K149" s="577"/>
      <c r="L149" s="577"/>
      <c r="M149" s="577"/>
      <c r="N149" s="577"/>
      <c r="O149" s="577"/>
      <c r="P149" s="577"/>
      <c r="Q149" s="577"/>
      <c r="R149" s="577"/>
      <c r="S149" s="577"/>
      <c r="T149" s="577"/>
      <c r="U149" s="577"/>
      <c r="V149" s="577"/>
      <c r="W149" s="577"/>
      <c r="X149" s="577"/>
      <c r="Y149" s="577"/>
      <c r="Z149" s="577"/>
      <c r="AA149" s="577"/>
      <c r="AB149" s="577"/>
      <c r="AC149" s="577"/>
      <c r="AD149" s="577"/>
      <c r="AE149" s="577"/>
      <c r="AF149" s="577"/>
      <c r="AG149" s="577"/>
      <c r="AH149" s="577"/>
      <c r="AI149" s="577"/>
    </row>
    <row r="150" spans="1:35" s="149" customFormat="1" ht="15" customHeight="1" outlineLevel="1">
      <c r="A150" s="148"/>
      <c r="B150" s="141"/>
      <c r="C150" s="577"/>
      <c r="D150" s="577"/>
      <c r="E150" s="577"/>
      <c r="F150" s="577"/>
      <c r="G150" s="577"/>
      <c r="H150" s="577"/>
      <c r="I150" s="577"/>
      <c r="J150" s="577"/>
      <c r="K150" s="577"/>
      <c r="L150" s="577"/>
      <c r="M150" s="577"/>
      <c r="N150" s="577"/>
      <c r="O150" s="577"/>
      <c r="P150" s="577"/>
      <c r="Q150" s="577"/>
      <c r="R150" s="577"/>
      <c r="S150" s="577"/>
      <c r="T150" s="577"/>
      <c r="U150" s="577"/>
      <c r="V150" s="577"/>
      <c r="W150" s="577"/>
      <c r="X150" s="577"/>
      <c r="Y150" s="577"/>
      <c r="Z150" s="577"/>
      <c r="AA150" s="577"/>
      <c r="AB150" s="577"/>
      <c r="AC150" s="577"/>
      <c r="AD150" s="577"/>
      <c r="AE150" s="577"/>
      <c r="AF150" s="577"/>
      <c r="AG150" s="577"/>
      <c r="AH150" s="577"/>
      <c r="AI150" s="577"/>
    </row>
    <row r="151" spans="1:35" s="149" customFormat="1" ht="15" customHeight="1" outlineLevel="1">
      <c r="A151" s="148"/>
      <c r="B151" s="141"/>
      <c r="C151" s="577" t="s">
        <v>315</v>
      </c>
      <c r="D151" s="577"/>
      <c r="E151" s="577"/>
      <c r="F151" s="577"/>
      <c r="G151" s="577"/>
      <c r="H151" s="577"/>
      <c r="I151" s="577"/>
      <c r="J151" s="577"/>
      <c r="K151" s="577"/>
      <c r="L151" s="577"/>
      <c r="M151" s="577"/>
      <c r="N151" s="577"/>
      <c r="O151" s="577"/>
      <c r="P151" s="577"/>
      <c r="Q151" s="577"/>
      <c r="R151" s="577"/>
      <c r="S151" s="577"/>
      <c r="T151" s="577"/>
      <c r="U151" s="577"/>
      <c r="V151" s="577"/>
      <c r="W151" s="577"/>
      <c r="X151" s="577"/>
      <c r="Y151" s="577"/>
      <c r="Z151" s="577"/>
      <c r="AA151" s="577"/>
      <c r="AB151" s="577"/>
      <c r="AC151" s="577"/>
      <c r="AD151" s="577"/>
      <c r="AE151" s="577"/>
      <c r="AF151" s="577"/>
      <c r="AG151" s="577"/>
      <c r="AH151" s="577"/>
      <c r="AI151" s="577"/>
    </row>
    <row r="152" spans="1:35" s="149" customFormat="1" ht="42" customHeight="1" outlineLevel="1">
      <c r="A152" s="148"/>
      <c r="B152" s="141"/>
      <c r="C152" s="577" t="s">
        <v>316</v>
      </c>
      <c r="D152" s="577"/>
      <c r="E152" s="577"/>
      <c r="F152" s="577"/>
      <c r="G152" s="577"/>
      <c r="H152" s="577"/>
      <c r="I152" s="577"/>
      <c r="J152" s="577"/>
      <c r="K152" s="577"/>
      <c r="L152" s="577"/>
      <c r="M152" s="577"/>
      <c r="N152" s="577"/>
      <c r="O152" s="577"/>
      <c r="P152" s="577"/>
      <c r="Q152" s="577"/>
      <c r="R152" s="577"/>
      <c r="S152" s="577"/>
      <c r="T152" s="577"/>
      <c r="U152" s="577"/>
      <c r="V152" s="577"/>
      <c r="W152" s="577"/>
      <c r="X152" s="577"/>
      <c r="Y152" s="577"/>
      <c r="Z152" s="577"/>
      <c r="AA152" s="577"/>
      <c r="AB152" s="577"/>
      <c r="AC152" s="577"/>
      <c r="AD152" s="577"/>
      <c r="AE152" s="577"/>
      <c r="AF152" s="577"/>
      <c r="AG152" s="577"/>
      <c r="AH152" s="577"/>
      <c r="AI152" s="577"/>
    </row>
    <row r="153" spans="1:35" s="149" customFormat="1" ht="15" customHeight="1" outlineLevel="1">
      <c r="A153" s="148"/>
      <c r="B153" s="141"/>
      <c r="C153" s="577"/>
      <c r="D153" s="577"/>
      <c r="E153" s="577"/>
      <c r="F153" s="577"/>
      <c r="G153" s="577"/>
      <c r="H153" s="577"/>
      <c r="I153" s="577"/>
      <c r="J153" s="577"/>
      <c r="K153" s="577"/>
      <c r="L153" s="577"/>
      <c r="M153" s="577"/>
      <c r="N153" s="577"/>
      <c r="O153" s="577"/>
      <c r="P153" s="577"/>
      <c r="Q153" s="577"/>
      <c r="R153" s="577"/>
      <c r="S153" s="577"/>
      <c r="T153" s="577"/>
      <c r="U153" s="577"/>
      <c r="V153" s="577"/>
      <c r="W153" s="577"/>
      <c r="X153" s="577"/>
      <c r="Y153" s="577"/>
      <c r="Z153" s="577"/>
      <c r="AA153" s="577"/>
      <c r="AB153" s="577"/>
      <c r="AC153" s="577"/>
      <c r="AD153" s="577"/>
      <c r="AE153" s="577"/>
      <c r="AF153" s="577"/>
      <c r="AG153" s="577"/>
      <c r="AH153" s="577"/>
      <c r="AI153" s="577"/>
    </row>
    <row r="154" spans="1:35" s="149" customFormat="1" ht="15" customHeight="1" outlineLevel="1">
      <c r="A154" s="148"/>
      <c r="B154" s="141"/>
      <c r="C154" s="588" t="s">
        <v>317</v>
      </c>
      <c r="D154" s="588"/>
      <c r="E154" s="588"/>
      <c r="F154" s="588"/>
      <c r="G154" s="588"/>
      <c r="H154" s="588"/>
      <c r="I154" s="588"/>
      <c r="J154" s="588"/>
      <c r="K154" s="588"/>
      <c r="L154" s="588"/>
      <c r="M154" s="588"/>
      <c r="N154" s="588"/>
      <c r="O154" s="588"/>
      <c r="P154" s="588"/>
      <c r="Q154" s="588"/>
      <c r="R154" s="588"/>
      <c r="S154" s="588"/>
      <c r="T154" s="588"/>
      <c r="U154" s="588"/>
      <c r="V154" s="588"/>
      <c r="W154" s="588"/>
      <c r="X154" s="588"/>
      <c r="Y154" s="588"/>
      <c r="Z154" s="588"/>
      <c r="AA154" s="588"/>
      <c r="AB154" s="588"/>
      <c r="AC154" s="588"/>
      <c r="AD154" s="588"/>
      <c r="AE154" s="588"/>
      <c r="AF154" s="588"/>
      <c r="AG154" s="588"/>
      <c r="AH154" s="588"/>
      <c r="AI154" s="588"/>
    </row>
    <row r="155" spans="1:35" s="149" customFormat="1" ht="15" customHeight="1" outlineLevel="1">
      <c r="A155" s="148"/>
      <c r="B155" s="141"/>
      <c r="C155" s="577" t="s">
        <v>318</v>
      </c>
      <c r="D155" s="577"/>
      <c r="E155" s="577"/>
      <c r="F155" s="577"/>
      <c r="G155" s="577"/>
      <c r="H155" s="577"/>
      <c r="I155" s="577"/>
      <c r="J155" s="577"/>
      <c r="K155" s="577"/>
      <c r="L155" s="577"/>
      <c r="M155" s="577"/>
      <c r="N155" s="577"/>
      <c r="O155" s="577"/>
      <c r="P155" s="577"/>
      <c r="Q155" s="577"/>
      <c r="R155" s="577"/>
      <c r="S155" s="577"/>
      <c r="T155" s="577"/>
      <c r="U155" s="577"/>
      <c r="V155" s="577"/>
      <c r="W155" s="577"/>
      <c r="X155" s="577"/>
      <c r="Y155" s="577"/>
      <c r="Z155" s="577"/>
      <c r="AA155" s="577"/>
      <c r="AB155" s="577"/>
      <c r="AC155" s="577"/>
      <c r="AD155" s="577"/>
      <c r="AE155" s="577"/>
      <c r="AF155" s="577"/>
      <c r="AG155" s="577"/>
      <c r="AH155" s="577"/>
      <c r="AI155" s="577"/>
    </row>
    <row r="156" spans="1:35" s="149" customFormat="1" ht="1.5" customHeight="1">
      <c r="A156" s="148"/>
      <c r="B156" s="141"/>
      <c r="C156" s="142"/>
      <c r="D156" s="142"/>
      <c r="E156" s="142"/>
      <c r="F156" s="142"/>
      <c r="G156" s="142"/>
      <c r="H156" s="142"/>
      <c r="I156" s="142"/>
      <c r="J156" s="142"/>
      <c r="K156" s="142"/>
      <c r="L156" s="142"/>
      <c r="M156" s="142"/>
      <c r="N156" s="142"/>
      <c r="O156" s="142"/>
      <c r="P156" s="142"/>
      <c r="Q156" s="142"/>
      <c r="R156" s="142"/>
      <c r="S156" s="142"/>
      <c r="T156" s="142"/>
      <c r="U156" s="142"/>
      <c r="V156" s="142"/>
      <c r="W156" s="142"/>
      <c r="X156" s="142"/>
      <c r="Y156" s="142"/>
      <c r="Z156" s="142"/>
      <c r="AA156" s="142"/>
      <c r="AB156" s="142"/>
      <c r="AC156" s="142"/>
      <c r="AD156" s="142"/>
      <c r="AE156" s="142"/>
      <c r="AF156" s="142"/>
      <c r="AG156" s="142"/>
      <c r="AH156" s="142"/>
      <c r="AI156" s="142"/>
    </row>
    <row r="157" spans="1:35" s="149" customFormat="1" ht="12.75" customHeight="1" outlineLevel="1">
      <c r="A157" s="148"/>
      <c r="B157" s="141"/>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row>
    <row r="158" spans="1:35" s="149" customFormat="1" ht="15" customHeight="1" outlineLevel="1">
      <c r="A158" s="148">
        <v>2.4</v>
      </c>
      <c r="B158" s="141" t="s">
        <v>194</v>
      </c>
      <c r="C158" s="141" t="s">
        <v>319</v>
      </c>
      <c r="D158" s="140"/>
      <c r="E158" s="140"/>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0"/>
      <c r="AB158" s="140"/>
      <c r="AC158" s="140"/>
      <c r="AD158" s="140"/>
      <c r="AE158" s="140"/>
      <c r="AF158" s="140"/>
      <c r="AG158" s="140"/>
      <c r="AH158" s="140"/>
      <c r="AI158" s="140"/>
    </row>
    <row r="159" spans="1:35" s="149" customFormat="1" ht="10.5" customHeight="1" outlineLevel="1">
      <c r="A159" s="148"/>
      <c r="B159" s="141"/>
      <c r="C159" s="140"/>
      <c r="D159" s="140"/>
      <c r="E159" s="140"/>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c r="AB159" s="140"/>
      <c r="AC159" s="140"/>
      <c r="AD159" s="140"/>
      <c r="AE159" s="140"/>
      <c r="AF159" s="140"/>
      <c r="AG159" s="140"/>
      <c r="AH159" s="140"/>
      <c r="AI159" s="140"/>
    </row>
    <row r="160" spans="1:35" s="149" customFormat="1" ht="42" customHeight="1" outlineLevel="1">
      <c r="A160" s="148"/>
      <c r="B160" s="141"/>
      <c r="C160" s="577" t="s">
        <v>320</v>
      </c>
      <c r="D160" s="577"/>
      <c r="E160" s="577"/>
      <c r="F160" s="577"/>
      <c r="G160" s="577"/>
      <c r="H160" s="577"/>
      <c r="I160" s="577"/>
      <c r="J160" s="577"/>
      <c r="K160" s="577"/>
      <c r="L160" s="577"/>
      <c r="M160" s="577"/>
      <c r="N160" s="577"/>
      <c r="O160" s="577"/>
      <c r="P160" s="577"/>
      <c r="Q160" s="577"/>
      <c r="R160" s="577"/>
      <c r="S160" s="577"/>
      <c r="T160" s="577"/>
      <c r="U160" s="577"/>
      <c r="V160" s="577"/>
      <c r="W160" s="577"/>
      <c r="X160" s="577"/>
      <c r="Y160" s="577"/>
      <c r="Z160" s="577"/>
      <c r="AA160" s="577"/>
      <c r="AB160" s="577"/>
      <c r="AC160" s="577"/>
      <c r="AD160" s="577"/>
      <c r="AE160" s="577"/>
      <c r="AF160" s="577"/>
      <c r="AG160" s="577"/>
      <c r="AH160" s="577"/>
      <c r="AI160" s="577"/>
    </row>
    <row r="161" spans="1:35" s="149" customFormat="1" ht="1.5" customHeight="1">
      <c r="A161" s="148"/>
      <c r="B161" s="141"/>
      <c r="C161" s="142"/>
      <c r="D161" s="142"/>
      <c r="E161" s="142"/>
      <c r="F161" s="142"/>
      <c r="G161" s="142"/>
      <c r="H161" s="142"/>
      <c r="I161" s="142"/>
      <c r="J161" s="142"/>
      <c r="K161" s="142"/>
      <c r="L161" s="142"/>
      <c r="M161" s="142"/>
      <c r="N161" s="142"/>
      <c r="O161" s="142"/>
      <c r="P161" s="142"/>
      <c r="Q161" s="142"/>
      <c r="R161" s="142"/>
      <c r="S161" s="142"/>
      <c r="T161" s="142"/>
      <c r="U161" s="142"/>
      <c r="V161" s="142"/>
      <c r="W161" s="142"/>
      <c r="X161" s="142"/>
      <c r="Y161" s="142"/>
      <c r="Z161" s="142"/>
      <c r="AA161" s="142"/>
      <c r="AB161" s="142"/>
      <c r="AC161" s="142"/>
      <c r="AD161" s="142"/>
      <c r="AE161" s="142"/>
      <c r="AF161" s="142"/>
      <c r="AG161" s="142"/>
      <c r="AH161" s="142"/>
      <c r="AI161" s="142"/>
    </row>
    <row r="162" spans="1:35" s="149" customFormat="1" ht="9" customHeight="1" outlineLevel="1">
      <c r="A162" s="148"/>
      <c r="B162" s="141"/>
      <c r="C162" s="140"/>
      <c r="D162" s="140"/>
      <c r="E162" s="140"/>
      <c r="F162" s="140"/>
      <c r="G162" s="140"/>
      <c r="H162" s="140"/>
      <c r="I162" s="140"/>
      <c r="J162" s="140"/>
      <c r="K162" s="140"/>
      <c r="L162" s="140"/>
      <c r="M162" s="140"/>
      <c r="N162" s="140"/>
      <c r="O162" s="140"/>
      <c r="P162" s="140"/>
      <c r="Q162" s="140"/>
      <c r="R162" s="140"/>
      <c r="S162" s="140"/>
      <c r="T162" s="140"/>
      <c r="U162" s="140"/>
      <c r="V162" s="140"/>
      <c r="W162" s="140"/>
      <c r="X162" s="140"/>
      <c r="Y162" s="140"/>
      <c r="Z162" s="140"/>
      <c r="AA162" s="140"/>
      <c r="AB162" s="140"/>
      <c r="AC162" s="140"/>
      <c r="AD162" s="140"/>
      <c r="AE162" s="140"/>
      <c r="AF162" s="140"/>
      <c r="AG162" s="140"/>
      <c r="AH162" s="140"/>
      <c r="AI162" s="140"/>
    </row>
    <row r="163" spans="1:35" s="149" customFormat="1" ht="15" customHeight="1" outlineLevel="1">
      <c r="A163" s="148">
        <v>2.5</v>
      </c>
      <c r="B163" s="141" t="s">
        <v>194</v>
      </c>
      <c r="C163" s="141" t="s">
        <v>321</v>
      </c>
      <c r="D163" s="140"/>
      <c r="E163" s="140"/>
      <c r="F163" s="140"/>
      <c r="G163" s="140"/>
      <c r="H163" s="140"/>
      <c r="I163" s="140"/>
      <c r="J163" s="140"/>
      <c r="K163" s="140"/>
      <c r="L163" s="140"/>
      <c r="M163" s="140"/>
      <c r="N163" s="140"/>
      <c r="O163" s="140"/>
      <c r="P163" s="140"/>
      <c r="Q163" s="140"/>
      <c r="R163" s="140"/>
      <c r="S163" s="140"/>
      <c r="T163" s="140"/>
      <c r="U163" s="140"/>
      <c r="V163" s="140"/>
      <c r="W163" s="140"/>
      <c r="X163" s="140"/>
      <c r="Y163" s="140"/>
      <c r="Z163" s="140"/>
      <c r="AA163" s="140"/>
      <c r="AB163" s="140"/>
      <c r="AC163" s="140"/>
      <c r="AD163" s="140"/>
      <c r="AE163" s="140"/>
      <c r="AF163" s="140"/>
      <c r="AG163" s="140"/>
      <c r="AH163" s="140"/>
      <c r="AI163" s="140"/>
    </row>
    <row r="164" spans="1:35" s="149" customFormat="1" ht="15" customHeight="1" outlineLevel="1">
      <c r="A164" s="148"/>
      <c r="B164" s="141"/>
      <c r="C164" s="140"/>
      <c r="D164" s="140"/>
      <c r="E164" s="140"/>
      <c r="F164" s="140"/>
      <c r="G164" s="140"/>
      <c r="H164" s="140"/>
      <c r="I164" s="140"/>
      <c r="J164" s="140"/>
      <c r="K164" s="140"/>
      <c r="L164" s="140"/>
      <c r="M164" s="140"/>
      <c r="N164" s="140"/>
      <c r="O164" s="140"/>
      <c r="P164" s="140"/>
      <c r="Q164" s="140"/>
      <c r="R164" s="140"/>
      <c r="S164" s="140"/>
      <c r="T164" s="140"/>
      <c r="U164" s="140"/>
      <c r="V164" s="140"/>
      <c r="W164" s="140"/>
      <c r="X164" s="140"/>
      <c r="Y164" s="140"/>
      <c r="Z164" s="140"/>
      <c r="AA164" s="140"/>
      <c r="AB164" s="140"/>
      <c r="AC164" s="140"/>
      <c r="AD164" s="140"/>
      <c r="AE164" s="140"/>
      <c r="AF164" s="140"/>
      <c r="AG164" s="140"/>
      <c r="AH164" s="140"/>
      <c r="AI164" s="140"/>
    </row>
    <row r="165" spans="1:35" s="149" customFormat="1" ht="27.75" customHeight="1" outlineLevel="1">
      <c r="A165" s="148"/>
      <c r="B165" s="141"/>
      <c r="C165" s="577" t="s">
        <v>322</v>
      </c>
      <c r="D165" s="577"/>
      <c r="E165" s="577"/>
      <c r="F165" s="577"/>
      <c r="G165" s="577"/>
      <c r="H165" s="577"/>
      <c r="I165" s="577"/>
      <c r="J165" s="577"/>
      <c r="K165" s="577"/>
      <c r="L165" s="577"/>
      <c r="M165" s="577"/>
      <c r="N165" s="577"/>
      <c r="O165" s="577"/>
      <c r="P165" s="577"/>
      <c r="Q165" s="577"/>
      <c r="R165" s="577"/>
      <c r="S165" s="577"/>
      <c r="T165" s="577"/>
      <c r="U165" s="577"/>
      <c r="V165" s="577"/>
      <c r="W165" s="577"/>
      <c r="X165" s="577"/>
      <c r="Y165" s="577"/>
      <c r="Z165" s="577"/>
      <c r="AA165" s="577"/>
      <c r="AB165" s="577"/>
      <c r="AC165" s="577"/>
      <c r="AD165" s="577"/>
      <c r="AE165" s="577"/>
      <c r="AF165" s="577"/>
      <c r="AG165" s="577"/>
      <c r="AH165" s="577"/>
      <c r="AI165" s="577"/>
    </row>
    <row r="166" spans="1:35" s="149" customFormat="1" ht="15" customHeight="1" outlineLevel="1">
      <c r="A166" s="148"/>
      <c r="B166" s="141"/>
      <c r="C166" s="140"/>
      <c r="D166" s="140"/>
      <c r="E166" s="140"/>
      <c r="F166" s="140"/>
      <c r="G166" s="140"/>
      <c r="H166" s="140"/>
      <c r="I166" s="140"/>
      <c r="J166" s="140"/>
      <c r="K166" s="140"/>
      <c r="L166" s="140"/>
      <c r="M166" s="140"/>
      <c r="N166" s="140"/>
      <c r="O166" s="140"/>
      <c r="P166" s="140"/>
      <c r="Q166" s="140"/>
      <c r="R166" s="140"/>
      <c r="S166" s="140"/>
      <c r="T166" s="140"/>
      <c r="U166" s="140"/>
      <c r="V166" s="140"/>
      <c r="W166" s="140"/>
      <c r="X166" s="140"/>
      <c r="Y166" s="140"/>
      <c r="Z166" s="140"/>
      <c r="AA166" s="140"/>
      <c r="AB166" s="140"/>
      <c r="AC166" s="140"/>
      <c r="AD166" s="140"/>
      <c r="AE166" s="140"/>
      <c r="AF166" s="140"/>
      <c r="AG166" s="140"/>
      <c r="AH166" s="140"/>
      <c r="AI166" s="140"/>
    </row>
    <row r="167" spans="1:35" s="149" customFormat="1" ht="30" customHeight="1" outlineLevel="1">
      <c r="A167" s="148"/>
      <c r="B167" s="141"/>
      <c r="C167" s="577" t="s">
        <v>323</v>
      </c>
      <c r="D167" s="577"/>
      <c r="E167" s="577"/>
      <c r="F167" s="577"/>
      <c r="G167" s="577"/>
      <c r="H167" s="577"/>
      <c r="I167" s="577"/>
      <c r="J167" s="577"/>
      <c r="K167" s="577"/>
      <c r="L167" s="577"/>
      <c r="M167" s="577"/>
      <c r="N167" s="577"/>
      <c r="O167" s="577"/>
      <c r="P167" s="577"/>
      <c r="Q167" s="577"/>
      <c r="R167" s="577"/>
      <c r="S167" s="577"/>
      <c r="T167" s="577"/>
      <c r="U167" s="577"/>
      <c r="V167" s="577"/>
      <c r="W167" s="577"/>
      <c r="X167" s="577"/>
      <c r="Y167" s="577"/>
      <c r="Z167" s="577"/>
      <c r="AA167" s="577"/>
      <c r="AB167" s="577"/>
      <c r="AC167" s="577"/>
      <c r="AD167" s="577"/>
      <c r="AE167" s="577"/>
      <c r="AF167" s="577"/>
      <c r="AG167" s="577"/>
      <c r="AH167" s="577"/>
      <c r="AI167" s="577"/>
    </row>
    <row r="168" spans="1:35" s="149" customFormat="1" ht="1.5" customHeight="1">
      <c r="A168" s="148"/>
      <c r="B168" s="141"/>
      <c r="C168" s="142"/>
      <c r="D168" s="142"/>
      <c r="E168" s="142"/>
      <c r="F168" s="142"/>
      <c r="G168" s="142"/>
      <c r="H168" s="142"/>
      <c r="I168" s="142"/>
      <c r="J168" s="142"/>
      <c r="K168" s="142"/>
      <c r="L168" s="142"/>
      <c r="M168" s="142"/>
      <c r="N168" s="142"/>
      <c r="O168" s="142"/>
      <c r="P168" s="142"/>
      <c r="Q168" s="142"/>
      <c r="R168" s="142"/>
      <c r="S168" s="142"/>
      <c r="T168" s="142"/>
      <c r="U168" s="142"/>
      <c r="V168" s="142"/>
      <c r="W168" s="142"/>
      <c r="X168" s="142"/>
      <c r="Y168" s="142"/>
      <c r="Z168" s="142"/>
      <c r="AA168" s="142"/>
      <c r="AB168" s="142"/>
      <c r="AC168" s="142"/>
      <c r="AD168" s="142"/>
      <c r="AE168" s="142"/>
      <c r="AF168" s="142"/>
      <c r="AG168" s="142"/>
      <c r="AH168" s="142"/>
      <c r="AI168" s="142"/>
    </row>
    <row r="169" spans="1:35" s="149" customFormat="1" ht="9.75" customHeight="1" outlineLevel="1">
      <c r="A169" s="148"/>
      <c r="B169" s="141"/>
      <c r="C169" s="140"/>
      <c r="D169" s="140"/>
      <c r="E169" s="140"/>
      <c r="F169" s="140"/>
      <c r="G169" s="140"/>
      <c r="H169" s="140"/>
      <c r="I169" s="140"/>
      <c r="J169" s="140"/>
      <c r="K169" s="140"/>
      <c r="L169" s="140"/>
      <c r="M169" s="140"/>
      <c r="N169" s="140"/>
      <c r="O169" s="140"/>
      <c r="P169" s="140"/>
      <c r="Q169" s="140"/>
      <c r="R169" s="140"/>
      <c r="S169" s="140"/>
      <c r="T169" s="140"/>
      <c r="U169" s="140"/>
      <c r="V169" s="140"/>
      <c r="W169" s="140"/>
      <c r="X169" s="140"/>
      <c r="Y169" s="140"/>
      <c r="Z169" s="140"/>
      <c r="AA169" s="140"/>
      <c r="AB169" s="140"/>
      <c r="AC169" s="140"/>
      <c r="AD169" s="140"/>
      <c r="AE169" s="140"/>
      <c r="AF169" s="140"/>
      <c r="AG169" s="140"/>
      <c r="AH169" s="140"/>
      <c r="AI169" s="140"/>
    </row>
    <row r="170" spans="1:35" s="149" customFormat="1" ht="15" customHeight="1" outlineLevel="1">
      <c r="A170" s="148">
        <v>2.6</v>
      </c>
      <c r="B170" s="141" t="s">
        <v>194</v>
      </c>
      <c r="C170" s="141" t="s">
        <v>324</v>
      </c>
      <c r="D170" s="142"/>
      <c r="E170" s="142"/>
      <c r="F170" s="142"/>
      <c r="G170" s="142"/>
      <c r="H170" s="142"/>
      <c r="I170" s="142"/>
      <c r="J170" s="142"/>
      <c r="K170" s="142"/>
      <c r="L170" s="142"/>
      <c r="M170" s="142"/>
      <c r="N170" s="142"/>
      <c r="O170" s="142"/>
      <c r="P170" s="142"/>
      <c r="Q170" s="142"/>
      <c r="R170" s="142"/>
      <c r="S170" s="142"/>
      <c r="T170" s="142"/>
      <c r="U170" s="142"/>
      <c r="V170" s="142"/>
      <c r="W170" s="142"/>
      <c r="X170" s="142"/>
      <c r="Y170" s="142"/>
      <c r="Z170" s="142"/>
      <c r="AA170" s="142"/>
      <c r="AB170" s="142"/>
      <c r="AC170" s="142"/>
      <c r="AD170" s="142"/>
      <c r="AE170" s="142"/>
      <c r="AF170" s="142"/>
      <c r="AG170" s="142"/>
      <c r="AH170" s="142"/>
      <c r="AI170" s="142"/>
    </row>
    <row r="171" spans="1:35" s="149" customFormat="1" ht="11.25" customHeight="1" outlineLevel="1">
      <c r="A171" s="148"/>
      <c r="B171" s="141"/>
      <c r="C171" s="140"/>
      <c r="D171" s="140"/>
      <c r="E171" s="140"/>
      <c r="F171" s="140"/>
      <c r="G171" s="140"/>
      <c r="H171" s="140"/>
      <c r="I171" s="140"/>
      <c r="J171" s="140"/>
      <c r="K171" s="140"/>
      <c r="L171" s="140"/>
      <c r="M171" s="140"/>
      <c r="N171" s="140"/>
      <c r="O171" s="140"/>
      <c r="P171" s="140"/>
      <c r="Q171" s="140"/>
      <c r="R171" s="140"/>
      <c r="S171" s="140"/>
      <c r="T171" s="140"/>
      <c r="U171" s="140"/>
      <c r="V171" s="140"/>
      <c r="W171" s="140"/>
      <c r="X171" s="140"/>
      <c r="Y171" s="140"/>
      <c r="Z171" s="140"/>
      <c r="AA171" s="140"/>
      <c r="AB171" s="140"/>
      <c r="AC171" s="140"/>
      <c r="AD171" s="140"/>
      <c r="AE171" s="140"/>
      <c r="AF171" s="140"/>
      <c r="AG171" s="140"/>
      <c r="AH171" s="140"/>
      <c r="AI171" s="140"/>
    </row>
    <row r="172" spans="1:35" s="149" customFormat="1" ht="51" customHeight="1" outlineLevel="1">
      <c r="A172" s="148"/>
      <c r="B172" s="141"/>
      <c r="C172" s="577" t="s">
        <v>325</v>
      </c>
      <c r="D172" s="577"/>
      <c r="E172" s="577"/>
      <c r="F172" s="577"/>
      <c r="G172" s="577"/>
      <c r="H172" s="577"/>
      <c r="I172" s="577"/>
      <c r="J172" s="577"/>
      <c r="K172" s="577"/>
      <c r="L172" s="577"/>
      <c r="M172" s="577"/>
      <c r="N172" s="577"/>
      <c r="O172" s="577"/>
      <c r="P172" s="577"/>
      <c r="Q172" s="577"/>
      <c r="R172" s="577"/>
      <c r="S172" s="577"/>
      <c r="T172" s="577"/>
      <c r="U172" s="577"/>
      <c r="V172" s="577"/>
      <c r="W172" s="577"/>
      <c r="X172" s="577"/>
      <c r="Y172" s="577"/>
      <c r="Z172" s="577"/>
      <c r="AA172" s="577"/>
      <c r="AB172" s="577"/>
      <c r="AC172" s="577"/>
      <c r="AD172" s="577"/>
      <c r="AE172" s="577"/>
      <c r="AF172" s="577"/>
      <c r="AG172" s="577"/>
      <c r="AH172" s="577"/>
      <c r="AI172" s="577"/>
    </row>
    <row r="173" spans="1:35" s="149" customFormat="1" ht="15" customHeight="1" hidden="1" outlineLevel="1">
      <c r="A173" s="148"/>
      <c r="B173" s="141"/>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row>
    <row r="174" spans="1:35" s="149" customFormat="1" ht="10.5" customHeight="1" outlineLevel="1">
      <c r="A174" s="148"/>
      <c r="B174" s="141"/>
      <c r="C174" s="140"/>
      <c r="D174" s="140"/>
      <c r="E174" s="140"/>
      <c r="F174" s="140"/>
      <c r="G174" s="140"/>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40"/>
      <c r="AE174" s="140"/>
      <c r="AF174" s="140"/>
      <c r="AG174" s="140"/>
      <c r="AH174" s="140"/>
      <c r="AI174" s="140"/>
    </row>
    <row r="175" spans="1:35" s="149" customFormat="1" ht="15" customHeight="1" outlineLevel="1">
      <c r="A175" s="148"/>
      <c r="B175" s="141"/>
      <c r="C175" s="577" t="s">
        <v>326</v>
      </c>
      <c r="D175" s="577"/>
      <c r="E175" s="577"/>
      <c r="F175" s="577"/>
      <c r="G175" s="577"/>
      <c r="H175" s="577"/>
      <c r="I175" s="577"/>
      <c r="J175" s="577"/>
      <c r="K175" s="577"/>
      <c r="L175" s="577"/>
      <c r="M175" s="577"/>
      <c r="N175" s="577"/>
      <c r="O175" s="577"/>
      <c r="P175" s="577"/>
      <c r="Q175" s="577"/>
      <c r="R175" s="577"/>
      <c r="S175" s="577"/>
      <c r="T175" s="577"/>
      <c r="U175" s="577"/>
      <c r="V175" s="577"/>
      <c r="W175" s="577"/>
      <c r="X175" s="577"/>
      <c r="Y175" s="577"/>
      <c r="Z175" s="577"/>
      <c r="AA175" s="577"/>
      <c r="AB175" s="577"/>
      <c r="AC175" s="577"/>
      <c r="AD175" s="577"/>
      <c r="AE175" s="577"/>
      <c r="AF175" s="577"/>
      <c r="AG175" s="577"/>
      <c r="AH175" s="577"/>
      <c r="AI175" s="577"/>
    </row>
    <row r="176" spans="1:35" s="149" customFormat="1" ht="9" customHeight="1" outlineLevel="1">
      <c r="A176" s="148"/>
      <c r="B176" s="141"/>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row>
    <row r="177" spans="1:35" s="149" customFormat="1" ht="30" customHeight="1" outlineLevel="1">
      <c r="A177" s="148"/>
      <c r="B177" s="141"/>
      <c r="C177" s="577" t="s">
        <v>327</v>
      </c>
      <c r="D177" s="577"/>
      <c r="E177" s="577"/>
      <c r="F177" s="577"/>
      <c r="G177" s="577"/>
      <c r="H177" s="577"/>
      <c r="I177" s="577"/>
      <c r="J177" s="577"/>
      <c r="K177" s="577"/>
      <c r="L177" s="577"/>
      <c r="M177" s="577"/>
      <c r="N177" s="577"/>
      <c r="O177" s="577"/>
      <c r="P177" s="577"/>
      <c r="Q177" s="577"/>
      <c r="R177" s="577"/>
      <c r="S177" s="577"/>
      <c r="T177" s="577"/>
      <c r="U177" s="577"/>
      <c r="V177" s="577"/>
      <c r="W177" s="577"/>
      <c r="X177" s="577"/>
      <c r="Y177" s="577"/>
      <c r="Z177" s="577"/>
      <c r="AA177" s="577"/>
      <c r="AB177" s="577"/>
      <c r="AC177" s="577"/>
      <c r="AD177" s="577"/>
      <c r="AE177" s="577"/>
      <c r="AF177" s="577"/>
      <c r="AG177" s="577"/>
      <c r="AH177" s="577"/>
      <c r="AI177" s="577"/>
    </row>
    <row r="178" spans="1:35" s="149" customFormat="1" ht="15" customHeight="1" outlineLevel="1">
      <c r="A178" s="148"/>
      <c r="B178" s="141"/>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row>
    <row r="179" spans="1:35" s="149" customFormat="1" ht="15" customHeight="1" outlineLevel="1">
      <c r="A179" s="148"/>
      <c r="B179" s="141"/>
      <c r="C179" s="577" t="s">
        <v>328</v>
      </c>
      <c r="D179" s="577"/>
      <c r="E179" s="577"/>
      <c r="F179" s="577"/>
      <c r="G179" s="577"/>
      <c r="H179" s="577"/>
      <c r="I179" s="577"/>
      <c r="J179" s="577"/>
      <c r="K179" s="577"/>
      <c r="L179" s="577"/>
      <c r="M179" s="577"/>
      <c r="N179" s="577"/>
      <c r="O179" s="577"/>
      <c r="P179" s="577"/>
      <c r="Q179" s="577"/>
      <c r="R179" s="577"/>
      <c r="S179" s="577"/>
      <c r="T179" s="577"/>
      <c r="U179" s="577"/>
      <c r="V179" s="577"/>
      <c r="W179" s="577"/>
      <c r="X179" s="577"/>
      <c r="Y179" s="577"/>
      <c r="Z179" s="577"/>
      <c r="AA179" s="577"/>
      <c r="AB179" s="577"/>
      <c r="AC179" s="577"/>
      <c r="AD179" s="577"/>
      <c r="AE179" s="577"/>
      <c r="AF179" s="577"/>
      <c r="AG179" s="577"/>
      <c r="AH179" s="577"/>
      <c r="AI179" s="577"/>
    </row>
    <row r="180" spans="1:35" s="149" customFormat="1" ht="15" customHeight="1" outlineLevel="1">
      <c r="A180" s="148"/>
      <c r="B180" s="141"/>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row>
    <row r="181" spans="1:35" s="132" customFormat="1" ht="27.75" customHeight="1" outlineLevel="1">
      <c r="A181" s="148"/>
      <c r="B181" s="141"/>
      <c r="C181" s="579" t="s">
        <v>329</v>
      </c>
      <c r="D181" s="579"/>
      <c r="E181" s="579"/>
      <c r="F181" s="579"/>
      <c r="G181" s="579"/>
      <c r="H181" s="579"/>
      <c r="I181" s="579"/>
      <c r="J181" s="579"/>
      <c r="K181" s="579"/>
      <c r="L181" s="579"/>
      <c r="M181" s="579"/>
      <c r="N181" s="579"/>
      <c r="O181" s="579"/>
      <c r="P181" s="579"/>
      <c r="Q181" s="579"/>
      <c r="R181" s="579"/>
      <c r="S181" s="579"/>
      <c r="T181" s="579"/>
      <c r="U181" s="579"/>
      <c r="V181" s="579"/>
      <c r="W181" s="579"/>
      <c r="X181" s="579"/>
      <c r="Y181" s="579"/>
      <c r="Z181" s="579"/>
      <c r="AA181" s="579"/>
      <c r="AB181" s="579"/>
      <c r="AC181" s="579"/>
      <c r="AD181" s="579"/>
      <c r="AE181" s="579"/>
      <c r="AF181" s="579"/>
      <c r="AG181" s="579"/>
      <c r="AH181" s="579"/>
      <c r="AI181" s="579"/>
    </row>
    <row r="182" spans="1:35" s="132" customFormat="1" ht="1.5" customHeight="1">
      <c r="A182" s="148"/>
      <c r="B182" s="141"/>
      <c r="C182" s="143"/>
      <c r="D182" s="143"/>
      <c r="E182" s="143"/>
      <c r="F182" s="143"/>
      <c r="G182" s="143"/>
      <c r="H182" s="143"/>
      <c r="I182" s="143"/>
      <c r="J182" s="143"/>
      <c r="K182" s="143"/>
      <c r="L182" s="143"/>
      <c r="M182" s="143"/>
      <c r="N182" s="143"/>
      <c r="O182" s="143"/>
      <c r="P182" s="143"/>
      <c r="Q182" s="143"/>
      <c r="R182" s="143"/>
      <c r="S182" s="143"/>
      <c r="T182" s="143"/>
      <c r="U182" s="143"/>
      <c r="V182" s="143"/>
      <c r="W182" s="143"/>
      <c r="X182" s="143"/>
      <c r="Y182" s="143"/>
      <c r="Z182" s="143"/>
      <c r="AA182" s="143"/>
      <c r="AB182" s="143"/>
      <c r="AC182" s="143"/>
      <c r="AD182" s="143"/>
      <c r="AE182" s="143"/>
      <c r="AF182" s="143"/>
      <c r="AG182" s="143"/>
      <c r="AH182" s="143"/>
      <c r="AI182" s="143"/>
    </row>
    <row r="183" spans="1:35" s="132" customFormat="1" ht="12.75" customHeight="1" outlineLevel="1">
      <c r="A183" s="148"/>
      <c r="B183" s="141"/>
      <c r="C183" s="574"/>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row>
    <row r="184" spans="1:35" s="132" customFormat="1" ht="15" customHeight="1" outlineLevel="1">
      <c r="A184" s="148">
        <v>2.7</v>
      </c>
      <c r="B184" s="141" t="s">
        <v>194</v>
      </c>
      <c r="C184" s="141" t="s">
        <v>331</v>
      </c>
      <c r="D184" s="140"/>
      <c r="E184" s="140"/>
      <c r="F184" s="140"/>
      <c r="G184" s="140"/>
      <c r="H184" s="140"/>
      <c r="I184" s="140"/>
      <c r="J184" s="140"/>
      <c r="K184" s="140"/>
      <c r="L184" s="140"/>
      <c r="M184" s="140"/>
      <c r="N184" s="140"/>
      <c r="O184" s="140"/>
      <c r="P184" s="140"/>
      <c r="Q184" s="140"/>
      <c r="R184" s="140"/>
      <c r="S184" s="140"/>
      <c r="T184" s="140"/>
      <c r="U184" s="140"/>
      <c r="V184" s="140"/>
      <c r="W184" s="140"/>
      <c r="X184" s="140"/>
      <c r="Y184" s="140"/>
      <c r="Z184" s="140"/>
      <c r="AA184" s="140"/>
      <c r="AB184" s="140"/>
      <c r="AC184" s="140"/>
      <c r="AD184" s="140"/>
      <c r="AE184" s="140"/>
      <c r="AF184" s="140"/>
      <c r="AG184" s="140"/>
      <c r="AH184" s="140"/>
      <c r="AI184" s="140"/>
    </row>
    <row r="185" spans="1:35" s="149" customFormat="1" ht="11.25" customHeight="1" outlineLevel="1">
      <c r="A185" s="151"/>
      <c r="B185" s="140"/>
      <c r="C185" s="574"/>
      <c r="D185" s="574"/>
      <c r="E185" s="574"/>
      <c r="F185" s="574"/>
      <c r="G185" s="574"/>
      <c r="H185" s="574"/>
      <c r="I185" s="574"/>
      <c r="J185" s="574"/>
      <c r="K185" s="574"/>
      <c r="L185" s="574"/>
      <c r="M185" s="574"/>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row>
    <row r="186" spans="1:35" s="149" customFormat="1" ht="28.5" customHeight="1" outlineLevel="1">
      <c r="A186" s="151"/>
      <c r="B186" s="140"/>
      <c r="C186" s="577" t="s">
        <v>332</v>
      </c>
      <c r="D186" s="577"/>
      <c r="E186" s="577"/>
      <c r="F186" s="577"/>
      <c r="G186" s="577"/>
      <c r="H186" s="577"/>
      <c r="I186" s="577"/>
      <c r="J186" s="577"/>
      <c r="K186" s="577"/>
      <c r="L186" s="577"/>
      <c r="M186" s="577"/>
      <c r="N186" s="577"/>
      <c r="O186" s="577"/>
      <c r="P186" s="577"/>
      <c r="Q186" s="577"/>
      <c r="R186" s="577"/>
      <c r="S186" s="577"/>
      <c r="T186" s="577"/>
      <c r="U186" s="577"/>
      <c r="V186" s="577"/>
      <c r="W186" s="577"/>
      <c r="X186" s="577"/>
      <c r="Y186" s="577"/>
      <c r="Z186" s="577"/>
      <c r="AA186" s="577"/>
      <c r="AB186" s="577"/>
      <c r="AC186" s="577"/>
      <c r="AD186" s="577"/>
      <c r="AE186" s="577"/>
      <c r="AF186" s="577"/>
      <c r="AG186" s="577"/>
      <c r="AH186" s="577"/>
      <c r="AI186" s="577"/>
    </row>
    <row r="187" spans="1:35" s="149" customFormat="1" ht="12.75" customHeight="1" hidden="1" outlineLevel="1">
      <c r="A187" s="151"/>
      <c r="B187" s="140"/>
      <c r="C187" s="577"/>
      <c r="D187" s="577"/>
      <c r="E187" s="577"/>
      <c r="F187" s="577"/>
      <c r="G187" s="577"/>
      <c r="H187" s="577"/>
      <c r="I187" s="577"/>
      <c r="J187" s="577"/>
      <c r="K187" s="577"/>
      <c r="L187" s="577"/>
      <c r="M187" s="577"/>
      <c r="N187" s="577"/>
      <c r="O187" s="577"/>
      <c r="P187" s="577"/>
      <c r="Q187" s="577"/>
      <c r="R187" s="577"/>
      <c r="S187" s="577"/>
      <c r="T187" s="577"/>
      <c r="U187" s="577"/>
      <c r="V187" s="577"/>
      <c r="W187" s="577"/>
      <c r="X187" s="577"/>
      <c r="Y187" s="577"/>
      <c r="Z187" s="577"/>
      <c r="AA187" s="577"/>
      <c r="AB187" s="577"/>
      <c r="AC187" s="577"/>
      <c r="AD187" s="577"/>
      <c r="AE187" s="577"/>
      <c r="AF187" s="577"/>
      <c r="AG187" s="577"/>
      <c r="AH187" s="577"/>
      <c r="AI187" s="577"/>
    </row>
    <row r="188" spans="1:35" s="149" customFormat="1" ht="55.5" customHeight="1" hidden="1" outlineLevel="1">
      <c r="A188" s="151"/>
      <c r="B188" s="140"/>
      <c r="C188" s="577" t="s">
        <v>333</v>
      </c>
      <c r="D188" s="577"/>
      <c r="E188" s="577"/>
      <c r="F188" s="577"/>
      <c r="G188" s="577"/>
      <c r="H188" s="577"/>
      <c r="I188" s="577"/>
      <c r="J188" s="577"/>
      <c r="K188" s="577"/>
      <c r="L188" s="577"/>
      <c r="M188" s="577"/>
      <c r="N188" s="577"/>
      <c r="O188" s="577"/>
      <c r="P188" s="577"/>
      <c r="Q188" s="577"/>
      <c r="R188" s="577"/>
      <c r="S188" s="577"/>
      <c r="T188" s="577"/>
      <c r="U188" s="577"/>
      <c r="V188" s="577"/>
      <c r="W188" s="577"/>
      <c r="X188" s="577"/>
      <c r="Y188" s="577"/>
      <c r="Z188" s="577"/>
      <c r="AA188" s="577"/>
      <c r="AB188" s="577"/>
      <c r="AC188" s="577"/>
      <c r="AD188" s="577"/>
      <c r="AE188" s="577"/>
      <c r="AF188" s="577"/>
      <c r="AG188" s="577"/>
      <c r="AH188" s="577"/>
      <c r="AI188" s="577"/>
    </row>
    <row r="189" spans="1:35" s="149" customFormat="1" ht="15" customHeight="1" hidden="1" outlineLevel="1">
      <c r="A189" s="151"/>
      <c r="B189" s="140"/>
      <c r="C189" s="577"/>
      <c r="D189" s="577"/>
      <c r="E189" s="577"/>
      <c r="F189" s="577"/>
      <c r="G189" s="577"/>
      <c r="H189" s="577"/>
      <c r="I189" s="577"/>
      <c r="J189" s="577"/>
      <c r="K189" s="577"/>
      <c r="L189" s="577"/>
      <c r="M189" s="577"/>
      <c r="N189" s="577"/>
      <c r="O189" s="577"/>
      <c r="P189" s="577"/>
      <c r="Q189" s="577"/>
      <c r="R189" s="577"/>
      <c r="S189" s="577"/>
      <c r="T189" s="577"/>
      <c r="U189" s="577"/>
      <c r="V189" s="577"/>
      <c r="W189" s="577"/>
      <c r="X189" s="577"/>
      <c r="Y189" s="577"/>
      <c r="Z189" s="577"/>
      <c r="AA189" s="577"/>
      <c r="AB189" s="577"/>
      <c r="AC189" s="577"/>
      <c r="AD189" s="577"/>
      <c r="AE189" s="577"/>
      <c r="AF189" s="577"/>
      <c r="AG189" s="577"/>
      <c r="AH189" s="577"/>
      <c r="AI189" s="577"/>
    </row>
    <row r="190" spans="1:35" s="149" customFormat="1" ht="15" customHeight="1" outlineLevel="1">
      <c r="A190" s="151"/>
      <c r="B190" s="140"/>
      <c r="C190" s="577" t="s">
        <v>334</v>
      </c>
      <c r="D190" s="577"/>
      <c r="E190" s="577"/>
      <c r="F190" s="577"/>
      <c r="G190" s="577"/>
      <c r="H190" s="577"/>
      <c r="I190" s="577"/>
      <c r="J190" s="577"/>
      <c r="K190" s="577"/>
      <c r="L190" s="577"/>
      <c r="M190" s="577"/>
      <c r="N190" s="577"/>
      <c r="O190" s="577"/>
      <c r="P190" s="577"/>
      <c r="Q190" s="577"/>
      <c r="R190" s="577"/>
      <c r="S190" s="577"/>
      <c r="T190" s="577"/>
      <c r="U190" s="577"/>
      <c r="V190" s="577"/>
      <c r="W190" s="577"/>
      <c r="X190" s="577"/>
      <c r="Y190" s="577"/>
      <c r="Z190" s="577"/>
      <c r="AA190" s="577"/>
      <c r="AB190" s="577"/>
      <c r="AC190" s="577"/>
      <c r="AD190" s="577"/>
      <c r="AE190" s="577"/>
      <c r="AF190" s="577"/>
      <c r="AG190" s="577"/>
      <c r="AH190" s="577"/>
      <c r="AI190" s="577"/>
    </row>
    <row r="191" spans="1:35" s="149" customFormat="1" ht="15" customHeight="1" hidden="1" outlineLevel="1">
      <c r="A191" s="151"/>
      <c r="B191" s="140"/>
      <c r="C191" s="152"/>
      <c r="D191" s="152" t="s">
        <v>335</v>
      </c>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586" t="s">
        <v>336</v>
      </c>
      <c r="AC191" s="586"/>
      <c r="AD191" s="586"/>
      <c r="AE191" s="586"/>
      <c r="AF191" s="574" t="s">
        <v>337</v>
      </c>
      <c r="AG191" s="574"/>
      <c r="AH191" s="574"/>
      <c r="AI191" s="140"/>
    </row>
    <row r="192" spans="1:35" s="149" customFormat="1" ht="15" customHeight="1" outlineLevel="1">
      <c r="A192" s="151"/>
      <c r="B192" s="140"/>
      <c r="C192" s="140"/>
      <c r="D192" s="152" t="s">
        <v>338</v>
      </c>
      <c r="E192" s="140"/>
      <c r="F192" s="140"/>
      <c r="G192" s="140"/>
      <c r="H192" s="140"/>
      <c r="I192" s="140"/>
      <c r="J192" s="140"/>
      <c r="K192" s="140"/>
      <c r="L192" s="140"/>
      <c r="M192" s="140"/>
      <c r="N192" s="140"/>
      <c r="O192" s="140"/>
      <c r="P192" s="140"/>
      <c r="Q192" s="140"/>
      <c r="R192" s="140"/>
      <c r="S192" s="140"/>
      <c r="T192" s="140"/>
      <c r="U192" s="140"/>
      <c r="V192" s="140"/>
      <c r="W192" s="140"/>
      <c r="X192" s="140"/>
      <c r="Y192" s="140"/>
      <c r="Z192" s="140"/>
      <c r="AA192" s="140"/>
      <c r="AB192" s="587" t="s">
        <v>156</v>
      </c>
      <c r="AC192" s="586"/>
      <c r="AD192" s="586"/>
      <c r="AE192" s="586"/>
      <c r="AF192" s="574" t="s">
        <v>337</v>
      </c>
      <c r="AG192" s="574"/>
      <c r="AH192" s="574"/>
      <c r="AI192" s="140"/>
    </row>
    <row r="193" spans="1:35" s="149" customFormat="1" ht="15" customHeight="1" outlineLevel="1">
      <c r="A193" s="151"/>
      <c r="B193" s="140"/>
      <c r="C193" s="140"/>
      <c r="D193" s="152" t="s">
        <v>339</v>
      </c>
      <c r="E193" s="140"/>
      <c r="F193" s="140"/>
      <c r="G193" s="140"/>
      <c r="H193" s="140"/>
      <c r="I193" s="140"/>
      <c r="J193" s="140"/>
      <c r="K193" s="140"/>
      <c r="L193" s="140"/>
      <c r="M193" s="140"/>
      <c r="N193" s="140"/>
      <c r="O193" s="140"/>
      <c r="P193" s="140"/>
      <c r="Q193" s="140"/>
      <c r="R193" s="140"/>
      <c r="S193" s="140"/>
      <c r="T193" s="140"/>
      <c r="U193" s="140"/>
      <c r="V193" s="140"/>
      <c r="W193" s="140"/>
      <c r="X193" s="140"/>
      <c r="Y193" s="140"/>
      <c r="Z193" s="140"/>
      <c r="AA193" s="140"/>
      <c r="AB193" s="587" t="s">
        <v>164</v>
      </c>
      <c r="AC193" s="586"/>
      <c r="AD193" s="586"/>
      <c r="AE193" s="586"/>
      <c r="AF193" s="574" t="s">
        <v>337</v>
      </c>
      <c r="AG193" s="574"/>
      <c r="AH193" s="574"/>
      <c r="AI193" s="140"/>
    </row>
    <row r="194" spans="1:35" s="149" customFormat="1" ht="15" customHeight="1" outlineLevel="1">
      <c r="A194" s="151"/>
      <c r="B194" s="140"/>
      <c r="C194" s="140"/>
      <c r="D194" s="152" t="s">
        <v>340</v>
      </c>
      <c r="E194" s="140"/>
      <c r="F194" s="140"/>
      <c r="G194" s="140"/>
      <c r="H194" s="140"/>
      <c r="I194" s="140"/>
      <c r="J194" s="140"/>
      <c r="K194" s="140"/>
      <c r="L194" s="140"/>
      <c r="M194" s="140"/>
      <c r="N194" s="140"/>
      <c r="O194" s="140"/>
      <c r="P194" s="140"/>
      <c r="Q194" s="140"/>
      <c r="R194" s="140"/>
      <c r="S194" s="140"/>
      <c r="T194" s="140"/>
      <c r="U194" s="140"/>
      <c r="V194" s="140"/>
      <c r="W194" s="140"/>
      <c r="X194" s="140"/>
      <c r="Y194" s="140"/>
      <c r="Z194" s="140"/>
      <c r="AA194" s="140"/>
      <c r="AB194" s="587" t="s">
        <v>341</v>
      </c>
      <c r="AC194" s="586"/>
      <c r="AD194" s="586"/>
      <c r="AE194" s="586"/>
      <c r="AF194" s="574" t="s">
        <v>337</v>
      </c>
      <c r="AG194" s="574"/>
      <c r="AH194" s="574"/>
      <c r="AI194" s="140"/>
    </row>
    <row r="195" spans="1:35" s="149" customFormat="1" ht="15" customHeight="1" hidden="1" outlineLevel="1">
      <c r="A195" s="151"/>
      <c r="B195" s="140"/>
      <c r="C195" s="140"/>
      <c r="D195" s="152" t="s">
        <v>342</v>
      </c>
      <c r="E195" s="140"/>
      <c r="F195" s="140"/>
      <c r="G195" s="140"/>
      <c r="H195" s="140"/>
      <c r="I195" s="140"/>
      <c r="J195" s="140"/>
      <c r="K195" s="140"/>
      <c r="L195" s="140"/>
      <c r="M195" s="140"/>
      <c r="N195" s="140"/>
      <c r="O195" s="140"/>
      <c r="P195" s="140"/>
      <c r="Q195" s="140"/>
      <c r="R195" s="140"/>
      <c r="S195" s="140"/>
      <c r="T195" s="140"/>
      <c r="U195" s="140"/>
      <c r="V195" s="140"/>
      <c r="W195" s="140"/>
      <c r="X195" s="140"/>
      <c r="Y195" s="140"/>
      <c r="Z195" s="140"/>
      <c r="AA195" s="140"/>
      <c r="AB195" s="586" t="s">
        <v>336</v>
      </c>
      <c r="AC195" s="586"/>
      <c r="AD195" s="586"/>
      <c r="AE195" s="586"/>
      <c r="AF195" s="574" t="s">
        <v>337</v>
      </c>
      <c r="AG195" s="574"/>
      <c r="AH195" s="574"/>
      <c r="AI195" s="140"/>
    </row>
    <row r="196" spans="1:35" s="149" customFormat="1" ht="15" customHeight="1" outlineLevel="1">
      <c r="A196" s="151"/>
      <c r="B196" s="140"/>
      <c r="C196" s="140"/>
      <c r="D196" s="152" t="s">
        <v>343</v>
      </c>
      <c r="E196" s="140"/>
      <c r="F196" s="140"/>
      <c r="G196" s="140"/>
      <c r="H196" s="140"/>
      <c r="I196" s="140"/>
      <c r="J196" s="140"/>
      <c r="K196" s="140"/>
      <c r="L196" s="140"/>
      <c r="M196" s="140"/>
      <c r="N196" s="140"/>
      <c r="O196" s="140"/>
      <c r="P196" s="140"/>
      <c r="Q196" s="140"/>
      <c r="R196" s="140"/>
      <c r="S196" s="140"/>
      <c r="T196" s="140"/>
      <c r="U196" s="140"/>
      <c r="V196" s="140"/>
      <c r="W196" s="140"/>
      <c r="X196" s="140"/>
      <c r="Y196" s="140"/>
      <c r="Z196" s="140"/>
      <c r="AA196" s="140"/>
      <c r="AB196" s="587" t="s">
        <v>156</v>
      </c>
      <c r="AC196" s="586"/>
      <c r="AD196" s="586"/>
      <c r="AE196" s="586"/>
      <c r="AF196" s="574" t="s">
        <v>337</v>
      </c>
      <c r="AG196" s="574"/>
      <c r="AH196" s="574"/>
      <c r="AI196" s="140"/>
    </row>
    <row r="197" spans="1:35" s="149" customFormat="1" ht="14.25" customHeight="1" outlineLevel="1">
      <c r="A197" s="151"/>
      <c r="B197" s="140"/>
      <c r="C197" s="140"/>
      <c r="D197" s="152" t="s">
        <v>344</v>
      </c>
      <c r="E197" s="140"/>
      <c r="F197" s="140"/>
      <c r="G197" s="140"/>
      <c r="H197" s="140"/>
      <c r="I197" s="140"/>
      <c r="J197" s="140"/>
      <c r="K197" s="140"/>
      <c r="L197" s="140"/>
      <c r="M197" s="140"/>
      <c r="N197" s="140"/>
      <c r="O197" s="140"/>
      <c r="P197" s="140"/>
      <c r="Q197" s="140"/>
      <c r="R197" s="140"/>
      <c r="S197" s="140"/>
      <c r="T197" s="140"/>
      <c r="U197" s="140"/>
      <c r="V197" s="140"/>
      <c r="W197" s="140"/>
      <c r="X197" s="140"/>
      <c r="Y197" s="140"/>
      <c r="Z197" s="140"/>
      <c r="AA197" s="140"/>
      <c r="AB197" s="587" t="s">
        <v>156</v>
      </c>
      <c r="AC197" s="586"/>
      <c r="AD197" s="586"/>
      <c r="AE197" s="586"/>
      <c r="AF197" s="574" t="s">
        <v>337</v>
      </c>
      <c r="AG197" s="574"/>
      <c r="AH197" s="574"/>
      <c r="AI197" s="140"/>
    </row>
    <row r="198" spans="1:35" s="149" customFormat="1" ht="15" customHeight="1" hidden="1" outlineLevel="1">
      <c r="A198" s="151"/>
      <c r="B198" s="140"/>
      <c r="C198" s="574"/>
      <c r="D198" s="574"/>
      <c r="E198" s="574"/>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row>
    <row r="199" spans="1:35" s="149" customFormat="1" ht="42" customHeight="1" hidden="1" outlineLevel="1">
      <c r="A199" s="151"/>
      <c r="B199" s="140"/>
      <c r="C199" s="577" t="s">
        <v>345</v>
      </c>
      <c r="D199" s="577"/>
      <c r="E199" s="577"/>
      <c r="F199" s="577"/>
      <c r="G199" s="577"/>
      <c r="H199" s="577"/>
      <c r="I199" s="577"/>
      <c r="J199" s="577"/>
      <c r="K199" s="577"/>
      <c r="L199" s="577"/>
      <c r="M199" s="577"/>
      <c r="N199" s="577"/>
      <c r="O199" s="577"/>
      <c r="P199" s="577"/>
      <c r="Q199" s="577"/>
      <c r="R199" s="577"/>
      <c r="S199" s="577"/>
      <c r="T199" s="577"/>
      <c r="U199" s="577"/>
      <c r="V199" s="577"/>
      <c r="W199" s="577"/>
      <c r="X199" s="577"/>
      <c r="Y199" s="577"/>
      <c r="Z199" s="577"/>
      <c r="AA199" s="577"/>
      <c r="AB199" s="577"/>
      <c r="AC199" s="577"/>
      <c r="AD199" s="577"/>
      <c r="AE199" s="577"/>
      <c r="AF199" s="577"/>
      <c r="AG199" s="577"/>
      <c r="AH199" s="577"/>
      <c r="AI199" s="577"/>
    </row>
    <row r="200" spans="1:35" s="149" customFormat="1" ht="1.5" customHeight="1" hidden="1" collapsed="1">
      <c r="A200" s="151"/>
      <c r="B200" s="140"/>
      <c r="C200" s="573"/>
      <c r="D200" s="573"/>
      <c r="E200" s="573"/>
      <c r="F200" s="573"/>
      <c r="G200" s="573"/>
      <c r="H200" s="573"/>
      <c r="I200" s="573"/>
      <c r="J200" s="573"/>
      <c r="K200" s="573"/>
      <c r="L200" s="573"/>
      <c r="M200" s="573"/>
      <c r="N200" s="573"/>
      <c r="O200" s="573"/>
      <c r="P200" s="573"/>
      <c r="Q200" s="573"/>
      <c r="R200" s="573"/>
      <c r="S200" s="573"/>
      <c r="T200" s="573"/>
      <c r="U200" s="573"/>
      <c r="V200" s="573"/>
      <c r="W200" s="573"/>
      <c r="X200" s="573"/>
      <c r="Y200" s="573"/>
      <c r="Z200" s="573"/>
      <c r="AA200" s="573"/>
      <c r="AB200" s="573"/>
      <c r="AC200" s="573"/>
      <c r="AD200" s="573"/>
      <c r="AE200" s="573"/>
      <c r="AF200" s="573"/>
      <c r="AG200" s="573"/>
      <c r="AH200" s="573"/>
      <c r="AI200" s="573"/>
    </row>
    <row r="201" spans="1:35" s="149" customFormat="1" ht="12.75" customHeight="1" hidden="1" outlineLevel="1">
      <c r="A201" s="151"/>
      <c r="B201" s="140"/>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row>
    <row r="202" spans="1:35" s="149" customFormat="1" ht="15" customHeight="1" hidden="1" outlineLevel="1">
      <c r="A202" s="148" t="s">
        <v>330</v>
      </c>
      <c r="B202" s="141" t="s">
        <v>194</v>
      </c>
      <c r="C202" s="141" t="s">
        <v>346</v>
      </c>
      <c r="D202" s="140"/>
      <c r="E202" s="140"/>
      <c r="F202" s="140"/>
      <c r="G202" s="140"/>
      <c r="H202" s="140"/>
      <c r="I202" s="140"/>
      <c r="J202" s="140"/>
      <c r="K202" s="140"/>
      <c r="L202" s="140"/>
      <c r="M202" s="140"/>
      <c r="N202" s="140"/>
      <c r="O202" s="140"/>
      <c r="P202" s="140"/>
      <c r="Q202" s="140"/>
      <c r="R202" s="140"/>
      <c r="S202" s="140"/>
      <c r="T202" s="140"/>
      <c r="U202" s="140"/>
      <c r="V202" s="140"/>
      <c r="W202" s="140"/>
      <c r="X202" s="140"/>
      <c r="Y202" s="140"/>
      <c r="Z202" s="140"/>
      <c r="AA202" s="140"/>
      <c r="AB202" s="140"/>
      <c r="AC202" s="140"/>
      <c r="AD202" s="140"/>
      <c r="AE202" s="140"/>
      <c r="AF202" s="140"/>
      <c r="AG202" s="140"/>
      <c r="AH202" s="140"/>
      <c r="AI202" s="140"/>
    </row>
    <row r="203" spans="1:35" s="149" customFormat="1" ht="15" customHeight="1" hidden="1" outlineLevel="1">
      <c r="A203" s="151"/>
      <c r="B203" s="140"/>
      <c r="C203" s="145"/>
      <c r="D203" s="145"/>
      <c r="E203" s="145"/>
      <c r="F203" s="145"/>
      <c r="G203" s="145"/>
      <c r="H203" s="145"/>
      <c r="I203" s="145"/>
      <c r="J203" s="145"/>
      <c r="K203" s="145"/>
      <c r="L203" s="145"/>
      <c r="M203" s="145"/>
      <c r="N203" s="145"/>
      <c r="O203" s="145"/>
      <c r="P203" s="145"/>
      <c r="Q203" s="145"/>
      <c r="R203" s="145"/>
      <c r="S203" s="145"/>
      <c r="T203" s="145"/>
      <c r="U203" s="145"/>
      <c r="V203" s="145"/>
      <c r="W203" s="145"/>
      <c r="X203" s="145"/>
      <c r="Y203" s="145"/>
      <c r="Z203" s="145"/>
      <c r="AA203" s="145"/>
      <c r="AB203" s="145"/>
      <c r="AC203" s="145"/>
      <c r="AD203" s="145"/>
      <c r="AE203" s="145"/>
      <c r="AF203" s="145"/>
      <c r="AG203" s="145"/>
      <c r="AH203" s="145"/>
      <c r="AI203" s="145"/>
    </row>
    <row r="204" spans="1:35" s="149" customFormat="1" ht="55.5" customHeight="1" hidden="1" outlineLevel="1">
      <c r="A204" s="151"/>
      <c r="B204" s="140"/>
      <c r="C204" s="577" t="s">
        <v>347</v>
      </c>
      <c r="D204" s="573"/>
      <c r="E204" s="573"/>
      <c r="F204" s="573"/>
      <c r="G204" s="573"/>
      <c r="H204" s="573"/>
      <c r="I204" s="573"/>
      <c r="J204" s="573"/>
      <c r="K204" s="573"/>
      <c r="L204" s="573"/>
      <c r="M204" s="573"/>
      <c r="N204" s="573"/>
      <c r="O204" s="573"/>
      <c r="P204" s="573"/>
      <c r="Q204" s="573"/>
      <c r="R204" s="573"/>
      <c r="S204" s="573"/>
      <c r="T204" s="573"/>
      <c r="U204" s="573"/>
      <c r="V204" s="573"/>
      <c r="W204" s="573"/>
      <c r="X204" s="573"/>
      <c r="Y204" s="573"/>
      <c r="Z204" s="573"/>
      <c r="AA204" s="573"/>
      <c r="AB204" s="573"/>
      <c r="AC204" s="573"/>
      <c r="AD204" s="573"/>
      <c r="AE204" s="573"/>
      <c r="AF204" s="573"/>
      <c r="AG204" s="573"/>
      <c r="AH204" s="573"/>
      <c r="AI204" s="573"/>
    </row>
    <row r="205" spans="1:35" s="149" customFormat="1" ht="15" customHeight="1" hidden="1" outlineLevel="1">
      <c r="A205" s="151"/>
      <c r="B205" s="140"/>
      <c r="C205" s="140"/>
      <c r="D205" s="152" t="s">
        <v>335</v>
      </c>
      <c r="E205" s="140"/>
      <c r="F205" s="140"/>
      <c r="G205" s="140"/>
      <c r="H205" s="140"/>
      <c r="I205" s="140"/>
      <c r="J205" s="140"/>
      <c r="K205" s="140"/>
      <c r="L205" s="140"/>
      <c r="M205" s="140"/>
      <c r="N205" s="140"/>
      <c r="O205" s="140"/>
      <c r="P205" s="140"/>
      <c r="Q205" s="140"/>
      <c r="R205" s="140"/>
      <c r="S205" s="140"/>
      <c r="T205" s="140"/>
      <c r="U205" s="140"/>
      <c r="V205" s="140"/>
      <c r="W205" s="140"/>
      <c r="X205" s="140"/>
      <c r="Y205" s="140"/>
      <c r="Z205" s="140"/>
      <c r="AA205" s="140"/>
      <c r="AB205" s="586" t="s">
        <v>336</v>
      </c>
      <c r="AC205" s="586"/>
      <c r="AD205" s="586"/>
      <c r="AE205" s="586"/>
      <c r="AF205" s="574" t="s">
        <v>337</v>
      </c>
      <c r="AG205" s="574"/>
      <c r="AH205" s="574"/>
      <c r="AI205" s="140"/>
    </row>
    <row r="206" spans="1:35" s="149" customFormat="1" ht="15" customHeight="1" hidden="1" outlineLevel="1">
      <c r="A206" s="151"/>
      <c r="B206" s="140"/>
      <c r="C206" s="140"/>
      <c r="D206" s="152" t="s">
        <v>348</v>
      </c>
      <c r="E206" s="140"/>
      <c r="F206" s="140"/>
      <c r="G206" s="140"/>
      <c r="H206" s="140"/>
      <c r="I206" s="140"/>
      <c r="J206" s="140"/>
      <c r="K206" s="140"/>
      <c r="L206" s="140"/>
      <c r="M206" s="140"/>
      <c r="N206" s="140"/>
      <c r="O206" s="140"/>
      <c r="P206" s="140"/>
      <c r="Q206" s="140"/>
      <c r="R206" s="140"/>
      <c r="S206" s="140"/>
      <c r="T206" s="140"/>
      <c r="U206" s="140"/>
      <c r="V206" s="140"/>
      <c r="W206" s="140"/>
      <c r="X206" s="140"/>
      <c r="Y206" s="140"/>
      <c r="Z206" s="140"/>
      <c r="AA206" s="140"/>
      <c r="AB206" s="586" t="s">
        <v>336</v>
      </c>
      <c r="AC206" s="586"/>
      <c r="AD206" s="586"/>
      <c r="AE206" s="586"/>
      <c r="AF206" s="574" t="s">
        <v>337</v>
      </c>
      <c r="AG206" s="574"/>
      <c r="AH206" s="574"/>
      <c r="AI206" s="140"/>
    </row>
    <row r="207" spans="1:35" s="149" customFormat="1" ht="1.5" customHeight="1" hidden="1" collapsed="1">
      <c r="A207" s="151"/>
      <c r="B207" s="140"/>
      <c r="C207" s="145"/>
      <c r="D207" s="145"/>
      <c r="E207" s="145"/>
      <c r="F207" s="145"/>
      <c r="G207" s="145"/>
      <c r="H207" s="145"/>
      <c r="I207" s="145"/>
      <c r="J207" s="145"/>
      <c r="K207" s="145"/>
      <c r="L207" s="145"/>
      <c r="M207" s="145"/>
      <c r="N207" s="145"/>
      <c r="O207" s="145"/>
      <c r="P207" s="145"/>
      <c r="Q207" s="145"/>
      <c r="R207" s="145"/>
      <c r="S207" s="145"/>
      <c r="T207" s="145"/>
      <c r="U207" s="145"/>
      <c r="V207" s="145"/>
      <c r="W207" s="145"/>
      <c r="X207" s="145"/>
      <c r="Y207" s="145"/>
      <c r="Z207" s="145"/>
      <c r="AA207" s="145"/>
      <c r="AB207" s="145"/>
      <c r="AC207" s="145"/>
      <c r="AD207" s="145"/>
      <c r="AE207" s="145"/>
      <c r="AF207" s="145"/>
      <c r="AG207" s="145"/>
      <c r="AH207" s="145"/>
      <c r="AI207" s="145"/>
    </row>
    <row r="208" spans="1:35" s="149" customFormat="1" ht="40.5" customHeight="1" outlineLevel="1">
      <c r="A208" s="151"/>
      <c r="B208" s="140"/>
      <c r="C208" s="573" t="s">
        <v>811</v>
      </c>
      <c r="D208" s="573"/>
      <c r="E208" s="573"/>
      <c r="F208" s="573"/>
      <c r="G208" s="573"/>
      <c r="H208" s="573"/>
      <c r="I208" s="573"/>
      <c r="J208" s="573"/>
      <c r="K208" s="573"/>
      <c r="L208" s="573"/>
      <c r="M208" s="573"/>
      <c r="N208" s="573"/>
      <c r="O208" s="573"/>
      <c r="P208" s="573"/>
      <c r="Q208" s="573"/>
      <c r="R208" s="573"/>
      <c r="S208" s="573"/>
      <c r="T208" s="573"/>
      <c r="U208" s="573"/>
      <c r="V208" s="573"/>
      <c r="W208" s="573"/>
      <c r="X208" s="573"/>
      <c r="Y208" s="573"/>
      <c r="Z208" s="573"/>
      <c r="AA208" s="573"/>
      <c r="AB208" s="573"/>
      <c r="AC208" s="573"/>
      <c r="AD208" s="573"/>
      <c r="AE208" s="573"/>
      <c r="AF208" s="573"/>
      <c r="AG208" s="573"/>
      <c r="AH208" s="573"/>
      <c r="AI208" s="573"/>
    </row>
    <row r="209" spans="1:35" s="149" customFormat="1" ht="13.5" customHeight="1" outlineLevel="1">
      <c r="A209" s="151"/>
      <c r="B209" s="140"/>
      <c r="C209" s="145"/>
      <c r="D209" s="145"/>
      <c r="E209" s="145"/>
      <c r="F209" s="145"/>
      <c r="G209" s="145"/>
      <c r="H209" s="145"/>
      <c r="I209" s="145"/>
      <c r="J209" s="145"/>
      <c r="K209" s="145"/>
      <c r="L209" s="145"/>
      <c r="M209" s="145"/>
      <c r="N209" s="145"/>
      <c r="O209" s="145"/>
      <c r="P209" s="145"/>
      <c r="Q209" s="145"/>
      <c r="R209" s="145"/>
      <c r="S209" s="145"/>
      <c r="T209" s="145"/>
      <c r="U209" s="145"/>
      <c r="V209" s="145"/>
      <c r="W209" s="145"/>
      <c r="X209" s="145"/>
      <c r="Y209" s="145"/>
      <c r="Z209" s="145"/>
      <c r="AA209" s="145"/>
      <c r="AB209" s="145"/>
      <c r="AC209" s="145"/>
      <c r="AD209" s="145"/>
      <c r="AE209" s="145"/>
      <c r="AF209" s="145"/>
      <c r="AG209" s="145"/>
      <c r="AH209" s="145"/>
      <c r="AI209" s="145"/>
    </row>
    <row r="210" spans="1:35" s="149" customFormat="1" ht="15" customHeight="1" outlineLevel="1">
      <c r="A210" s="148">
        <v>2.8</v>
      </c>
      <c r="B210" s="141" t="s">
        <v>194</v>
      </c>
      <c r="C210" s="141" t="s">
        <v>349</v>
      </c>
      <c r="D210" s="145"/>
      <c r="E210" s="145"/>
      <c r="F210" s="145"/>
      <c r="G210" s="145"/>
      <c r="H210" s="145"/>
      <c r="I210" s="145"/>
      <c r="J210" s="145"/>
      <c r="K210" s="145"/>
      <c r="L210" s="145"/>
      <c r="M210" s="145"/>
      <c r="N210" s="145"/>
      <c r="O210" s="145"/>
      <c r="P210" s="145"/>
      <c r="Q210" s="145"/>
      <c r="R210" s="145"/>
      <c r="S210" s="145"/>
      <c r="T210" s="145"/>
      <c r="U210" s="145"/>
      <c r="V210" s="145"/>
      <c r="W210" s="145"/>
      <c r="X210" s="145"/>
      <c r="Y210" s="145"/>
      <c r="Z210" s="145"/>
      <c r="AA210" s="145"/>
      <c r="AB210" s="145"/>
      <c r="AC210" s="145"/>
      <c r="AD210" s="145"/>
      <c r="AE210" s="145"/>
      <c r="AF210" s="145"/>
      <c r="AG210" s="145"/>
      <c r="AH210" s="145"/>
      <c r="AI210" s="145"/>
    </row>
    <row r="211" spans="1:35" s="149" customFormat="1" ht="15" customHeight="1" hidden="1" outlineLevel="1">
      <c r="A211" s="151"/>
      <c r="B211" s="140"/>
      <c r="C211" s="573"/>
      <c r="D211" s="573"/>
      <c r="E211" s="573"/>
      <c r="F211" s="573"/>
      <c r="G211" s="573"/>
      <c r="H211" s="573"/>
      <c r="I211" s="573"/>
      <c r="J211" s="573"/>
      <c r="K211" s="573"/>
      <c r="L211" s="573"/>
      <c r="M211" s="573"/>
      <c r="N211" s="573"/>
      <c r="O211" s="573"/>
      <c r="P211" s="573"/>
      <c r="Q211" s="573"/>
      <c r="R211" s="573"/>
      <c r="S211" s="573"/>
      <c r="T211" s="573"/>
      <c r="U211" s="573"/>
      <c r="V211" s="573"/>
      <c r="W211" s="573"/>
      <c r="X211" s="573"/>
      <c r="Y211" s="573"/>
      <c r="Z211" s="573"/>
      <c r="AA211" s="573"/>
      <c r="AB211" s="573"/>
      <c r="AC211" s="573"/>
      <c r="AD211" s="573"/>
      <c r="AE211" s="573"/>
      <c r="AF211" s="573"/>
      <c r="AG211" s="573"/>
      <c r="AH211" s="573"/>
      <c r="AI211" s="573"/>
    </row>
    <row r="212" spans="1:35" s="149" customFormat="1" ht="75" customHeight="1" hidden="1" outlineLevel="1">
      <c r="A212" s="151"/>
      <c r="B212" s="140"/>
      <c r="C212" s="573" t="s">
        <v>350</v>
      </c>
      <c r="D212" s="573"/>
      <c r="E212" s="573"/>
      <c r="F212" s="573"/>
      <c r="G212" s="573"/>
      <c r="H212" s="573"/>
      <c r="I212" s="573"/>
      <c r="J212" s="573"/>
      <c r="K212" s="573"/>
      <c r="L212" s="573"/>
      <c r="M212" s="573"/>
      <c r="N212" s="573"/>
      <c r="O212" s="573"/>
      <c r="P212" s="573"/>
      <c r="Q212" s="573"/>
      <c r="R212" s="573"/>
      <c r="S212" s="573"/>
      <c r="T212" s="573"/>
      <c r="U212" s="573"/>
      <c r="V212" s="573"/>
      <c r="W212" s="573"/>
      <c r="X212" s="573"/>
      <c r="Y212" s="573"/>
      <c r="Z212" s="573"/>
      <c r="AA212" s="573"/>
      <c r="AB212" s="573"/>
      <c r="AC212" s="573"/>
      <c r="AD212" s="573"/>
      <c r="AE212" s="573"/>
      <c r="AF212" s="573"/>
      <c r="AG212" s="573"/>
      <c r="AH212" s="573"/>
      <c r="AI212" s="573"/>
    </row>
    <row r="213" spans="1:35" s="149" customFormat="1" ht="15" customHeight="1" hidden="1" outlineLevel="1">
      <c r="A213" s="151"/>
      <c r="B213" s="140"/>
      <c r="C213" s="573"/>
      <c r="D213" s="573"/>
      <c r="E213" s="573"/>
      <c r="F213" s="573"/>
      <c r="G213" s="573"/>
      <c r="H213" s="573"/>
      <c r="I213" s="573"/>
      <c r="J213" s="573"/>
      <c r="K213" s="573"/>
      <c r="L213" s="573"/>
      <c r="M213" s="573"/>
      <c r="N213" s="573"/>
      <c r="O213" s="573"/>
      <c r="P213" s="573"/>
      <c r="Q213" s="573"/>
      <c r="R213" s="573"/>
      <c r="S213" s="573"/>
      <c r="T213" s="573"/>
      <c r="U213" s="573"/>
      <c r="V213" s="573"/>
      <c r="W213" s="573"/>
      <c r="X213" s="573"/>
      <c r="Y213" s="573"/>
      <c r="Z213" s="573"/>
      <c r="AA213" s="573"/>
      <c r="AB213" s="573"/>
      <c r="AC213" s="573"/>
      <c r="AD213" s="573"/>
      <c r="AE213" s="573"/>
      <c r="AF213" s="573"/>
      <c r="AG213" s="573"/>
      <c r="AH213" s="573"/>
      <c r="AI213" s="573"/>
    </row>
    <row r="214" spans="1:35" s="149" customFormat="1" ht="55.5" customHeight="1" hidden="1" outlineLevel="1">
      <c r="A214" s="151"/>
      <c r="B214" s="140"/>
      <c r="C214" s="573" t="s">
        <v>351</v>
      </c>
      <c r="D214" s="573"/>
      <c r="E214" s="573"/>
      <c r="F214" s="573"/>
      <c r="G214" s="573"/>
      <c r="H214" s="573"/>
      <c r="I214" s="573"/>
      <c r="J214" s="573"/>
      <c r="K214" s="573"/>
      <c r="L214" s="573"/>
      <c r="M214" s="573"/>
      <c r="N214" s="573"/>
      <c r="O214" s="573"/>
      <c r="P214" s="573"/>
      <c r="Q214" s="573"/>
      <c r="R214" s="573"/>
      <c r="S214" s="573"/>
      <c r="T214" s="573"/>
      <c r="U214" s="573"/>
      <c r="V214" s="573"/>
      <c r="W214" s="573"/>
      <c r="X214" s="573"/>
      <c r="Y214" s="573"/>
      <c r="Z214" s="573"/>
      <c r="AA214" s="573"/>
      <c r="AB214" s="573"/>
      <c r="AC214" s="573"/>
      <c r="AD214" s="573"/>
      <c r="AE214" s="573"/>
      <c r="AF214" s="573"/>
      <c r="AG214" s="573"/>
      <c r="AH214" s="573"/>
      <c r="AI214" s="573"/>
    </row>
    <row r="215" spans="1:35" s="149" customFormat="1" ht="15" customHeight="1" hidden="1" outlineLevel="1">
      <c r="A215" s="151"/>
      <c r="B215" s="140"/>
      <c r="C215" s="145"/>
      <c r="D215" s="145"/>
      <c r="E215" s="145"/>
      <c r="F215" s="145"/>
      <c r="G215" s="145"/>
      <c r="H215" s="145"/>
      <c r="I215" s="145"/>
      <c r="J215" s="145"/>
      <c r="K215" s="145"/>
      <c r="L215" s="145"/>
      <c r="M215" s="145"/>
      <c r="N215" s="145"/>
      <c r="O215" s="145"/>
      <c r="P215" s="145"/>
      <c r="Q215" s="145"/>
      <c r="R215" s="145"/>
      <c r="S215" s="145"/>
      <c r="T215" s="145"/>
      <c r="U215" s="145"/>
      <c r="V215" s="145"/>
      <c r="W215" s="145"/>
      <c r="X215" s="145"/>
      <c r="Y215" s="145"/>
      <c r="Z215" s="145"/>
      <c r="AA215" s="145"/>
      <c r="AB215" s="145"/>
      <c r="AC215" s="145"/>
      <c r="AD215" s="145"/>
      <c r="AE215" s="145"/>
      <c r="AF215" s="145"/>
      <c r="AG215" s="145"/>
      <c r="AH215" s="145"/>
      <c r="AI215" s="145"/>
    </row>
    <row r="216" spans="1:35" s="149" customFormat="1" ht="55.5" customHeight="1" hidden="1" outlineLevel="1">
      <c r="A216" s="151"/>
      <c r="B216" s="140"/>
      <c r="C216" s="573" t="s">
        <v>352</v>
      </c>
      <c r="D216" s="573"/>
      <c r="E216" s="573"/>
      <c r="F216" s="573"/>
      <c r="G216" s="573"/>
      <c r="H216" s="573"/>
      <c r="I216" s="573"/>
      <c r="J216" s="573"/>
      <c r="K216" s="573"/>
      <c r="L216" s="573"/>
      <c r="M216" s="573"/>
      <c r="N216" s="573"/>
      <c r="O216" s="573"/>
      <c r="P216" s="573"/>
      <c r="Q216" s="573"/>
      <c r="R216" s="573"/>
      <c r="S216" s="573"/>
      <c r="T216" s="573"/>
      <c r="U216" s="573"/>
      <c r="V216" s="573"/>
      <c r="W216" s="573"/>
      <c r="X216" s="573"/>
      <c r="Y216" s="573"/>
      <c r="Z216" s="573"/>
      <c r="AA216" s="573"/>
      <c r="AB216" s="573"/>
      <c r="AC216" s="573"/>
      <c r="AD216" s="573"/>
      <c r="AE216" s="573"/>
      <c r="AF216" s="573"/>
      <c r="AG216" s="573"/>
      <c r="AH216" s="573"/>
      <c r="AI216" s="573"/>
    </row>
    <row r="217" spans="1:35" s="149" customFormat="1" ht="15" customHeight="1" hidden="1" outlineLevel="1">
      <c r="A217" s="151"/>
      <c r="B217" s="140"/>
      <c r="C217" s="145"/>
      <c r="D217" s="145"/>
      <c r="E217" s="145"/>
      <c r="F217" s="145"/>
      <c r="G217" s="145"/>
      <c r="H217" s="145"/>
      <c r="I217" s="145"/>
      <c r="J217" s="145"/>
      <c r="K217" s="145"/>
      <c r="L217" s="145"/>
      <c r="M217" s="145"/>
      <c r="N217" s="145"/>
      <c r="O217" s="145"/>
      <c r="P217" s="145"/>
      <c r="Q217" s="145"/>
      <c r="R217" s="145"/>
      <c r="S217" s="145"/>
      <c r="T217" s="145"/>
      <c r="U217" s="145"/>
      <c r="V217" s="145"/>
      <c r="W217" s="145"/>
      <c r="X217" s="145"/>
      <c r="Y217" s="145"/>
      <c r="Z217" s="145"/>
      <c r="AA217" s="145"/>
      <c r="AB217" s="145"/>
      <c r="AC217" s="145"/>
      <c r="AD217" s="145"/>
      <c r="AE217" s="145"/>
      <c r="AF217" s="145"/>
      <c r="AG217" s="145"/>
      <c r="AH217" s="145"/>
      <c r="AI217" s="145"/>
    </row>
    <row r="218" spans="1:35" s="149" customFormat="1" ht="27.75" customHeight="1" hidden="1" outlineLevel="1">
      <c r="A218" s="151"/>
      <c r="B218" s="140"/>
      <c r="C218" s="577" t="s">
        <v>353</v>
      </c>
      <c r="D218" s="573"/>
      <c r="E218" s="573"/>
      <c r="F218" s="573"/>
      <c r="G218" s="573"/>
      <c r="H218" s="573"/>
      <c r="I218" s="573"/>
      <c r="J218" s="573"/>
      <c r="K218" s="573"/>
      <c r="L218" s="573"/>
      <c r="M218" s="573"/>
      <c r="N218" s="573"/>
      <c r="O218" s="573"/>
      <c r="P218" s="573"/>
      <c r="Q218" s="573"/>
      <c r="R218" s="573"/>
      <c r="S218" s="573"/>
      <c r="T218" s="573"/>
      <c r="U218" s="573"/>
      <c r="V218" s="573"/>
      <c r="W218" s="573"/>
      <c r="X218" s="573"/>
      <c r="Y218" s="573"/>
      <c r="Z218" s="573"/>
      <c r="AA218" s="573"/>
      <c r="AB218" s="573"/>
      <c r="AC218" s="573"/>
      <c r="AD218" s="573"/>
      <c r="AE218" s="573"/>
      <c r="AF218" s="573"/>
      <c r="AG218" s="573"/>
      <c r="AH218" s="573"/>
      <c r="AI218" s="573"/>
    </row>
    <row r="219" spans="1:35" s="149" customFormat="1" ht="27.75" customHeight="1" hidden="1" outlineLevel="1">
      <c r="A219" s="151"/>
      <c r="B219" s="140"/>
      <c r="C219" s="147" t="s">
        <v>5</v>
      </c>
      <c r="D219" s="577" t="s">
        <v>354</v>
      </c>
      <c r="E219" s="577"/>
      <c r="F219" s="577"/>
      <c r="G219" s="577"/>
      <c r="H219" s="577"/>
      <c r="I219" s="577"/>
      <c r="J219" s="577"/>
      <c r="K219" s="577"/>
      <c r="L219" s="577"/>
      <c r="M219" s="577"/>
      <c r="N219" s="577"/>
      <c r="O219" s="577"/>
      <c r="P219" s="577"/>
      <c r="Q219" s="577"/>
      <c r="R219" s="577"/>
      <c r="S219" s="577"/>
      <c r="T219" s="577"/>
      <c r="U219" s="577"/>
      <c r="V219" s="577"/>
      <c r="W219" s="577"/>
      <c r="X219" s="577"/>
      <c r="Y219" s="577"/>
      <c r="Z219" s="577"/>
      <c r="AA219" s="577"/>
      <c r="AB219" s="577"/>
      <c r="AC219" s="577"/>
      <c r="AD219" s="577"/>
      <c r="AE219" s="577"/>
      <c r="AF219" s="577"/>
      <c r="AG219" s="577"/>
      <c r="AH219" s="577"/>
      <c r="AI219" s="577"/>
    </row>
    <row r="220" spans="1:35" s="149" customFormat="1" ht="27.75" customHeight="1" hidden="1" outlineLevel="1">
      <c r="A220" s="151"/>
      <c r="B220" s="140"/>
      <c r="C220" s="152" t="s">
        <v>5</v>
      </c>
      <c r="D220" s="577" t="s">
        <v>355</v>
      </c>
      <c r="E220" s="577"/>
      <c r="F220" s="577"/>
      <c r="G220" s="577"/>
      <c r="H220" s="577"/>
      <c r="I220" s="577"/>
      <c r="J220" s="577"/>
      <c r="K220" s="577"/>
      <c r="L220" s="577"/>
      <c r="M220" s="577"/>
      <c r="N220" s="577"/>
      <c r="O220" s="577"/>
      <c r="P220" s="577"/>
      <c r="Q220" s="577"/>
      <c r="R220" s="577"/>
      <c r="S220" s="577"/>
      <c r="T220" s="577"/>
      <c r="U220" s="577"/>
      <c r="V220" s="577"/>
      <c r="W220" s="577"/>
      <c r="X220" s="577"/>
      <c r="Y220" s="577"/>
      <c r="Z220" s="577"/>
      <c r="AA220" s="577"/>
      <c r="AB220" s="577"/>
      <c r="AC220" s="577"/>
      <c r="AD220" s="577"/>
      <c r="AE220" s="577"/>
      <c r="AF220" s="577"/>
      <c r="AG220" s="577"/>
      <c r="AH220" s="577"/>
      <c r="AI220" s="577"/>
    </row>
    <row r="221" spans="1:35" s="149" customFormat="1" ht="12.75" customHeight="1" outlineLevel="1">
      <c r="A221" s="151"/>
      <c r="B221" s="140"/>
      <c r="C221" s="145"/>
      <c r="D221" s="145"/>
      <c r="E221" s="145"/>
      <c r="F221" s="145"/>
      <c r="G221" s="145"/>
      <c r="H221" s="145"/>
      <c r="I221" s="145"/>
      <c r="J221" s="145"/>
      <c r="K221" s="145"/>
      <c r="L221" s="145"/>
      <c r="M221" s="145"/>
      <c r="N221" s="145"/>
      <c r="O221" s="145"/>
      <c r="P221" s="145"/>
      <c r="Q221" s="145"/>
      <c r="R221" s="145"/>
      <c r="S221" s="145"/>
      <c r="T221" s="145"/>
      <c r="U221" s="145"/>
      <c r="V221" s="145"/>
      <c r="W221" s="145"/>
      <c r="X221" s="145"/>
      <c r="Y221" s="145"/>
      <c r="Z221" s="145"/>
      <c r="AA221" s="145"/>
      <c r="AB221" s="145"/>
      <c r="AC221" s="145"/>
      <c r="AD221" s="145"/>
      <c r="AE221" s="145"/>
      <c r="AF221" s="145"/>
      <c r="AG221" s="145"/>
      <c r="AH221" s="145"/>
      <c r="AI221" s="145"/>
    </row>
    <row r="222" spans="1:35" s="149" customFormat="1" ht="15" customHeight="1" outlineLevel="1">
      <c r="A222" s="151"/>
      <c r="B222" s="140"/>
      <c r="C222" s="573" t="s">
        <v>356</v>
      </c>
      <c r="D222" s="573"/>
      <c r="E222" s="573"/>
      <c r="F222" s="573"/>
      <c r="G222" s="573"/>
      <c r="H222" s="573"/>
      <c r="I222" s="573"/>
      <c r="J222" s="573"/>
      <c r="K222" s="573"/>
      <c r="L222" s="573"/>
      <c r="M222" s="573"/>
      <c r="N222" s="573"/>
      <c r="O222" s="573"/>
      <c r="P222" s="573"/>
      <c r="Q222" s="573"/>
      <c r="R222" s="573"/>
      <c r="S222" s="573"/>
      <c r="T222" s="573"/>
      <c r="U222" s="573"/>
      <c r="V222" s="573"/>
      <c r="W222" s="573"/>
      <c r="X222" s="573"/>
      <c r="Y222" s="573"/>
      <c r="Z222" s="573"/>
      <c r="AA222" s="573"/>
      <c r="AB222" s="573"/>
      <c r="AC222" s="573"/>
      <c r="AD222" s="573"/>
      <c r="AE222" s="573"/>
      <c r="AF222" s="573"/>
      <c r="AG222" s="573"/>
      <c r="AH222" s="573"/>
      <c r="AI222" s="573"/>
    </row>
    <row r="223" spans="1:35" s="149" customFormat="1" ht="27.75" customHeight="1" outlineLevel="1">
      <c r="A223" s="151"/>
      <c r="B223" s="140"/>
      <c r="C223" s="147" t="s">
        <v>5</v>
      </c>
      <c r="D223" s="573" t="s">
        <v>357</v>
      </c>
      <c r="E223" s="573"/>
      <c r="F223" s="573"/>
      <c r="G223" s="573"/>
      <c r="H223" s="573"/>
      <c r="I223" s="573"/>
      <c r="J223" s="573"/>
      <c r="K223" s="573"/>
      <c r="L223" s="573"/>
      <c r="M223" s="573"/>
      <c r="N223" s="573"/>
      <c r="O223" s="573"/>
      <c r="P223" s="573"/>
      <c r="Q223" s="573"/>
      <c r="R223" s="573"/>
      <c r="S223" s="573"/>
      <c r="T223" s="573"/>
      <c r="U223" s="573"/>
      <c r="V223" s="573"/>
      <c r="W223" s="573"/>
      <c r="X223" s="573"/>
      <c r="Y223" s="573"/>
      <c r="Z223" s="573"/>
      <c r="AA223" s="573"/>
      <c r="AB223" s="573"/>
      <c r="AC223" s="573"/>
      <c r="AD223" s="573"/>
      <c r="AE223" s="573"/>
      <c r="AF223" s="573"/>
      <c r="AG223" s="573"/>
      <c r="AH223" s="573"/>
      <c r="AI223" s="573"/>
    </row>
    <row r="224" spans="1:35" s="149" customFormat="1" ht="45" customHeight="1" outlineLevel="1">
      <c r="A224" s="151"/>
      <c r="B224" s="140"/>
      <c r="C224" s="152" t="s">
        <v>5</v>
      </c>
      <c r="D224" s="579" t="s">
        <v>358</v>
      </c>
      <c r="E224" s="579"/>
      <c r="F224" s="579"/>
      <c r="G224" s="579"/>
      <c r="H224" s="579"/>
      <c r="I224" s="579"/>
      <c r="J224" s="579"/>
      <c r="K224" s="579"/>
      <c r="L224" s="579"/>
      <c r="M224" s="579"/>
      <c r="N224" s="579"/>
      <c r="O224" s="579"/>
      <c r="P224" s="579"/>
      <c r="Q224" s="579"/>
      <c r="R224" s="579"/>
      <c r="S224" s="579"/>
      <c r="T224" s="579"/>
      <c r="U224" s="579"/>
      <c r="V224" s="579"/>
      <c r="W224" s="579"/>
      <c r="X224" s="579"/>
      <c r="Y224" s="579"/>
      <c r="Z224" s="579"/>
      <c r="AA224" s="579"/>
      <c r="AB224" s="579"/>
      <c r="AC224" s="579"/>
      <c r="AD224" s="579"/>
      <c r="AE224" s="579"/>
      <c r="AF224" s="579"/>
      <c r="AG224" s="579"/>
      <c r="AH224" s="579"/>
      <c r="AI224" s="579"/>
    </row>
    <row r="225" spans="1:35" s="149" customFormat="1" ht="15" customHeight="1" outlineLevel="1">
      <c r="A225" s="151"/>
      <c r="B225" s="140"/>
      <c r="C225" s="152" t="s">
        <v>5</v>
      </c>
      <c r="D225" s="573" t="s">
        <v>359</v>
      </c>
      <c r="E225" s="573"/>
      <c r="F225" s="573"/>
      <c r="G225" s="573"/>
      <c r="H225" s="573"/>
      <c r="I225" s="573"/>
      <c r="J225" s="573"/>
      <c r="K225" s="573"/>
      <c r="L225" s="573"/>
      <c r="M225" s="573"/>
      <c r="N225" s="573"/>
      <c r="O225" s="573"/>
      <c r="P225" s="573"/>
      <c r="Q225" s="573"/>
      <c r="R225" s="573"/>
      <c r="S225" s="573"/>
      <c r="T225" s="573"/>
      <c r="U225" s="573"/>
      <c r="V225" s="573"/>
      <c r="W225" s="573"/>
      <c r="X225" s="573"/>
      <c r="Y225" s="573"/>
      <c r="Z225" s="573"/>
      <c r="AA225" s="573"/>
      <c r="AB225" s="573"/>
      <c r="AC225" s="573"/>
      <c r="AD225" s="573"/>
      <c r="AE225" s="573"/>
      <c r="AF225" s="573"/>
      <c r="AG225" s="573"/>
      <c r="AH225" s="573"/>
      <c r="AI225" s="573"/>
    </row>
    <row r="226" spans="1:35" s="149" customFormat="1" ht="15" customHeight="1" outlineLevel="1">
      <c r="A226" s="151"/>
      <c r="B226" s="140"/>
      <c r="C226" s="573"/>
      <c r="D226" s="573"/>
      <c r="E226" s="573"/>
      <c r="F226" s="573"/>
      <c r="G226" s="573"/>
      <c r="H226" s="573"/>
      <c r="I226" s="573"/>
      <c r="J226" s="573"/>
      <c r="K226" s="573"/>
      <c r="L226" s="573"/>
      <c r="M226" s="573"/>
      <c r="N226" s="573"/>
      <c r="O226" s="573"/>
      <c r="P226" s="573"/>
      <c r="Q226" s="573"/>
      <c r="R226" s="573"/>
      <c r="S226" s="573"/>
      <c r="T226" s="573"/>
      <c r="U226" s="573"/>
      <c r="V226" s="573"/>
      <c r="W226" s="573"/>
      <c r="X226" s="573"/>
      <c r="Y226" s="573"/>
      <c r="Z226" s="573"/>
      <c r="AA226" s="573"/>
      <c r="AB226" s="573"/>
      <c r="AC226" s="573"/>
      <c r="AD226" s="573"/>
      <c r="AE226" s="573"/>
      <c r="AF226" s="573"/>
      <c r="AG226" s="573"/>
      <c r="AH226" s="573"/>
      <c r="AI226" s="573"/>
    </row>
    <row r="227" spans="1:35" s="149" customFormat="1" ht="39.75" customHeight="1" outlineLevel="1">
      <c r="A227" s="151"/>
      <c r="B227" s="140"/>
      <c r="C227" s="573" t="s">
        <v>360</v>
      </c>
      <c r="D227" s="573"/>
      <c r="E227" s="573"/>
      <c r="F227" s="573"/>
      <c r="G227" s="573"/>
      <c r="H227" s="573"/>
      <c r="I227" s="573"/>
      <c r="J227" s="573"/>
      <c r="K227" s="573"/>
      <c r="L227" s="573"/>
      <c r="M227" s="573"/>
      <c r="N227" s="573"/>
      <c r="O227" s="573"/>
      <c r="P227" s="573"/>
      <c r="Q227" s="573"/>
      <c r="R227" s="573"/>
      <c r="S227" s="573"/>
      <c r="T227" s="573"/>
      <c r="U227" s="573"/>
      <c r="V227" s="573"/>
      <c r="W227" s="573"/>
      <c r="X227" s="573"/>
      <c r="Y227" s="573"/>
      <c r="Z227" s="573"/>
      <c r="AA227" s="573"/>
      <c r="AB227" s="573"/>
      <c r="AC227" s="573"/>
      <c r="AD227" s="573"/>
      <c r="AE227" s="573"/>
      <c r="AF227" s="573"/>
      <c r="AG227" s="573"/>
      <c r="AH227" s="573"/>
      <c r="AI227" s="573"/>
    </row>
    <row r="228" spans="1:35" s="149" customFormat="1" ht="135" customHeight="1" hidden="1" outlineLevel="1">
      <c r="A228" s="151"/>
      <c r="B228" s="140"/>
      <c r="C228" s="152" t="s">
        <v>5</v>
      </c>
      <c r="D228" s="573" t="s">
        <v>361</v>
      </c>
      <c r="E228" s="573"/>
      <c r="F228" s="573"/>
      <c r="G228" s="573"/>
      <c r="H228" s="573"/>
      <c r="I228" s="573"/>
      <c r="J228" s="573"/>
      <c r="K228" s="573"/>
      <c r="L228" s="573"/>
      <c r="M228" s="573"/>
      <c r="N228" s="573"/>
      <c r="O228" s="573"/>
      <c r="P228" s="573"/>
      <c r="Q228" s="573"/>
      <c r="R228" s="573"/>
      <c r="S228" s="573"/>
      <c r="T228" s="573"/>
      <c r="U228" s="573"/>
      <c r="V228" s="573"/>
      <c r="W228" s="573"/>
      <c r="X228" s="573"/>
      <c r="Y228" s="573"/>
      <c r="Z228" s="573"/>
      <c r="AA228" s="573"/>
      <c r="AB228" s="573"/>
      <c r="AC228" s="573"/>
      <c r="AD228" s="573"/>
      <c r="AE228" s="573"/>
      <c r="AF228" s="573"/>
      <c r="AG228" s="573"/>
      <c r="AH228" s="573"/>
      <c r="AI228" s="573"/>
    </row>
    <row r="229" spans="1:35" s="149" customFormat="1" ht="27.75" customHeight="1" hidden="1" outlineLevel="1">
      <c r="A229" s="151"/>
      <c r="B229" s="140"/>
      <c r="C229" s="152" t="s">
        <v>5</v>
      </c>
      <c r="D229" s="573" t="s">
        <v>362</v>
      </c>
      <c r="E229" s="573"/>
      <c r="F229" s="573"/>
      <c r="G229" s="573"/>
      <c r="H229" s="573"/>
      <c r="I229" s="573"/>
      <c r="J229" s="573"/>
      <c r="K229" s="573"/>
      <c r="L229" s="573"/>
      <c r="M229" s="573"/>
      <c r="N229" s="573"/>
      <c r="O229" s="573"/>
      <c r="P229" s="573"/>
      <c r="Q229" s="573"/>
      <c r="R229" s="573"/>
      <c r="S229" s="573"/>
      <c r="T229" s="573"/>
      <c r="U229" s="573"/>
      <c r="V229" s="573"/>
      <c r="W229" s="573"/>
      <c r="X229" s="573"/>
      <c r="Y229" s="573"/>
      <c r="Z229" s="573"/>
      <c r="AA229" s="573"/>
      <c r="AB229" s="573"/>
      <c r="AC229" s="573"/>
      <c r="AD229" s="573"/>
      <c r="AE229" s="573"/>
      <c r="AF229" s="573"/>
      <c r="AG229" s="573"/>
      <c r="AH229" s="573"/>
      <c r="AI229" s="573"/>
    </row>
    <row r="230" spans="1:35" s="149" customFormat="1" ht="1.5" customHeight="1" collapsed="1">
      <c r="A230" s="151"/>
      <c r="B230" s="140"/>
      <c r="C230" s="145"/>
      <c r="D230" s="145"/>
      <c r="E230" s="145"/>
      <c r="F230" s="145"/>
      <c r="G230" s="145"/>
      <c r="H230" s="145"/>
      <c r="I230" s="145"/>
      <c r="J230" s="145"/>
      <c r="K230" s="145"/>
      <c r="L230" s="145"/>
      <c r="M230" s="145"/>
      <c r="N230" s="145"/>
      <c r="O230" s="145"/>
      <c r="P230" s="145"/>
      <c r="Q230" s="145"/>
      <c r="R230" s="145"/>
      <c r="S230" s="145"/>
      <c r="T230" s="145"/>
      <c r="U230" s="145"/>
      <c r="V230" s="145"/>
      <c r="W230" s="145"/>
      <c r="X230" s="145"/>
      <c r="Y230" s="145"/>
      <c r="Z230" s="145"/>
      <c r="AA230" s="145"/>
      <c r="AB230" s="145"/>
      <c r="AC230" s="145"/>
      <c r="AD230" s="145"/>
      <c r="AE230" s="145"/>
      <c r="AF230" s="145"/>
      <c r="AG230" s="145"/>
      <c r="AH230" s="145"/>
      <c r="AI230" s="145"/>
    </row>
    <row r="231" spans="1:35" s="149" customFormat="1" ht="15" customHeight="1" outlineLevel="1">
      <c r="A231" s="151"/>
      <c r="B231" s="140"/>
      <c r="C231" s="145"/>
      <c r="D231" s="145"/>
      <c r="E231" s="145"/>
      <c r="F231" s="145"/>
      <c r="G231" s="145"/>
      <c r="H231" s="145"/>
      <c r="I231" s="145"/>
      <c r="J231" s="145"/>
      <c r="K231" s="145"/>
      <c r="L231" s="145"/>
      <c r="M231" s="145"/>
      <c r="N231" s="145"/>
      <c r="O231" s="145"/>
      <c r="P231" s="145"/>
      <c r="Q231" s="145"/>
      <c r="R231" s="145"/>
      <c r="S231" s="145"/>
      <c r="T231" s="145"/>
      <c r="U231" s="145"/>
      <c r="V231" s="145"/>
      <c r="W231" s="145"/>
      <c r="X231" s="145"/>
      <c r="Y231" s="145"/>
      <c r="Z231" s="145"/>
      <c r="AA231" s="145"/>
      <c r="AB231" s="145"/>
      <c r="AC231" s="145"/>
      <c r="AD231" s="145"/>
      <c r="AE231" s="145"/>
      <c r="AF231" s="145"/>
      <c r="AG231" s="145"/>
      <c r="AH231" s="145"/>
      <c r="AI231" s="145"/>
    </row>
    <row r="232" spans="1:35" s="149" customFormat="1" ht="15" customHeight="1" outlineLevel="1">
      <c r="A232" s="148">
        <v>2.9</v>
      </c>
      <c r="B232" s="141" t="s">
        <v>194</v>
      </c>
      <c r="C232" s="141" t="s">
        <v>363</v>
      </c>
      <c r="D232" s="145"/>
      <c r="E232" s="140"/>
      <c r="F232" s="140"/>
      <c r="G232" s="140"/>
      <c r="H232" s="140"/>
      <c r="I232" s="140"/>
      <c r="J232" s="140"/>
      <c r="K232" s="140"/>
      <c r="L232" s="140"/>
      <c r="M232" s="140"/>
      <c r="N232" s="140"/>
      <c r="O232" s="140"/>
      <c r="P232" s="140"/>
      <c r="Q232" s="140"/>
      <c r="R232" s="140"/>
      <c r="S232" s="140"/>
      <c r="T232" s="140"/>
      <c r="U232" s="140"/>
      <c r="V232" s="140"/>
      <c r="W232" s="140"/>
      <c r="X232" s="140"/>
      <c r="Y232" s="140"/>
      <c r="Z232" s="140"/>
      <c r="AA232" s="140"/>
      <c r="AB232" s="140"/>
      <c r="AC232" s="140"/>
      <c r="AD232" s="140"/>
      <c r="AE232" s="140"/>
      <c r="AF232" s="140"/>
      <c r="AG232" s="140"/>
      <c r="AH232" s="140"/>
      <c r="AI232" s="140"/>
    </row>
    <row r="233" spans="1:35" s="149" customFormat="1" ht="15" customHeight="1" outlineLevel="1">
      <c r="A233" s="151"/>
      <c r="B233" s="140"/>
      <c r="C233" s="145"/>
      <c r="D233" s="145"/>
      <c r="E233" s="145"/>
      <c r="F233" s="145"/>
      <c r="G233" s="145"/>
      <c r="H233" s="145"/>
      <c r="I233" s="145"/>
      <c r="J233" s="145"/>
      <c r="K233" s="145"/>
      <c r="L233" s="145"/>
      <c r="M233" s="145"/>
      <c r="N233" s="145"/>
      <c r="O233" s="145"/>
      <c r="P233" s="145"/>
      <c r="Q233" s="145"/>
      <c r="R233" s="145"/>
      <c r="S233" s="145"/>
      <c r="T233" s="145"/>
      <c r="U233" s="145"/>
      <c r="V233" s="145"/>
      <c r="W233" s="145"/>
      <c r="X233" s="145"/>
      <c r="Y233" s="145"/>
      <c r="Z233" s="145"/>
      <c r="AA233" s="145"/>
      <c r="AB233" s="145"/>
      <c r="AC233" s="145"/>
      <c r="AD233" s="145"/>
      <c r="AE233" s="145"/>
      <c r="AF233" s="145"/>
      <c r="AG233" s="145"/>
      <c r="AH233" s="145"/>
      <c r="AI233" s="145"/>
    </row>
    <row r="234" spans="1:35" s="149" customFormat="1" ht="42" customHeight="1" outlineLevel="1">
      <c r="A234" s="151"/>
      <c r="B234" s="140"/>
      <c r="C234" s="573" t="s">
        <v>364</v>
      </c>
      <c r="D234" s="573"/>
      <c r="E234" s="573"/>
      <c r="F234" s="573"/>
      <c r="G234" s="573"/>
      <c r="H234" s="573"/>
      <c r="I234" s="573"/>
      <c r="J234" s="573"/>
      <c r="K234" s="573"/>
      <c r="L234" s="573"/>
      <c r="M234" s="573"/>
      <c r="N234" s="573"/>
      <c r="O234" s="573"/>
      <c r="P234" s="573"/>
      <c r="Q234" s="573"/>
      <c r="R234" s="573"/>
      <c r="S234" s="573"/>
      <c r="T234" s="573"/>
      <c r="U234" s="573"/>
      <c r="V234" s="573"/>
      <c r="W234" s="573"/>
      <c r="X234" s="573"/>
      <c r="Y234" s="573"/>
      <c r="Z234" s="573"/>
      <c r="AA234" s="573"/>
      <c r="AB234" s="573"/>
      <c r="AC234" s="573"/>
      <c r="AD234" s="573"/>
      <c r="AE234" s="573"/>
      <c r="AF234" s="573"/>
      <c r="AG234" s="573"/>
      <c r="AH234" s="573"/>
      <c r="AI234" s="573"/>
    </row>
    <row r="235" spans="1:35" s="149" customFormat="1" ht="15" customHeight="1" outlineLevel="1">
      <c r="A235" s="151"/>
      <c r="B235" s="140"/>
      <c r="C235" s="145"/>
      <c r="D235" s="145"/>
      <c r="E235" s="145"/>
      <c r="F235" s="145"/>
      <c r="G235" s="145"/>
      <c r="H235" s="145"/>
      <c r="I235" s="145"/>
      <c r="J235" s="145"/>
      <c r="K235" s="145"/>
      <c r="L235" s="145"/>
      <c r="M235" s="145"/>
      <c r="N235" s="145"/>
      <c r="O235" s="145"/>
      <c r="P235" s="145"/>
      <c r="Q235" s="145"/>
      <c r="R235" s="145"/>
      <c r="S235" s="145"/>
      <c r="T235" s="145"/>
      <c r="U235" s="145"/>
      <c r="V235" s="145"/>
      <c r="W235" s="145"/>
      <c r="X235" s="145"/>
      <c r="Y235" s="145"/>
      <c r="Z235" s="145"/>
      <c r="AA235" s="145"/>
      <c r="AB235" s="145"/>
      <c r="AC235" s="145"/>
      <c r="AD235" s="145"/>
      <c r="AE235" s="145"/>
      <c r="AF235" s="145"/>
      <c r="AG235" s="145"/>
      <c r="AH235" s="145"/>
      <c r="AI235" s="145"/>
    </row>
    <row r="236" spans="1:35" s="149" customFormat="1" ht="55.5" customHeight="1" hidden="1" outlineLevel="1">
      <c r="A236" s="151"/>
      <c r="B236" s="140"/>
      <c r="C236" s="573" t="s">
        <v>365</v>
      </c>
      <c r="D236" s="573"/>
      <c r="E236" s="573"/>
      <c r="F236" s="573"/>
      <c r="G236" s="573"/>
      <c r="H236" s="573"/>
      <c r="I236" s="573"/>
      <c r="J236" s="573"/>
      <c r="K236" s="573"/>
      <c r="L236" s="573"/>
      <c r="M236" s="573"/>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row>
    <row r="237" spans="1:35" s="149" customFormat="1" ht="15" customHeight="1" hidden="1" outlineLevel="1">
      <c r="A237" s="151"/>
      <c r="B237" s="140"/>
      <c r="C237" s="145"/>
      <c r="D237" s="145"/>
      <c r="E237" s="145"/>
      <c r="F237" s="145"/>
      <c r="G237" s="145"/>
      <c r="H237" s="145"/>
      <c r="I237" s="145"/>
      <c r="J237" s="145"/>
      <c r="K237" s="145"/>
      <c r="L237" s="145"/>
      <c r="M237" s="145"/>
      <c r="N237" s="145"/>
      <c r="O237" s="145"/>
      <c r="P237" s="145"/>
      <c r="Q237" s="145"/>
      <c r="R237" s="145"/>
      <c r="S237" s="145"/>
      <c r="T237" s="145"/>
      <c r="U237" s="145"/>
      <c r="V237" s="145"/>
      <c r="W237" s="145"/>
      <c r="X237" s="145"/>
      <c r="Y237" s="145"/>
      <c r="Z237" s="145"/>
      <c r="AA237" s="145"/>
      <c r="AB237" s="145"/>
      <c r="AC237" s="145"/>
      <c r="AD237" s="145"/>
      <c r="AE237" s="145"/>
      <c r="AF237" s="145"/>
      <c r="AG237" s="145"/>
      <c r="AH237" s="145"/>
      <c r="AI237" s="145"/>
    </row>
    <row r="238" spans="1:35" s="149" customFormat="1" ht="15" customHeight="1" hidden="1" outlineLevel="1">
      <c r="A238" s="151"/>
      <c r="B238" s="140"/>
      <c r="C238" s="573" t="s">
        <v>366</v>
      </c>
      <c r="D238" s="573"/>
      <c r="E238" s="573"/>
      <c r="F238" s="573"/>
      <c r="G238" s="573"/>
      <c r="H238" s="573"/>
      <c r="I238" s="573"/>
      <c r="J238" s="573"/>
      <c r="K238" s="573"/>
      <c r="L238" s="573"/>
      <c r="M238" s="573"/>
      <c r="N238" s="573"/>
      <c r="O238" s="573"/>
      <c r="P238" s="573"/>
      <c r="Q238" s="573"/>
      <c r="R238" s="573"/>
      <c r="S238" s="573"/>
      <c r="T238" s="573"/>
      <c r="U238" s="573"/>
      <c r="V238" s="573"/>
      <c r="W238" s="573"/>
      <c r="X238" s="573"/>
      <c r="Y238" s="573"/>
      <c r="Z238" s="573"/>
      <c r="AA238" s="573"/>
      <c r="AB238" s="573"/>
      <c r="AC238" s="573"/>
      <c r="AD238" s="573"/>
      <c r="AE238" s="573"/>
      <c r="AF238" s="573"/>
      <c r="AG238" s="573"/>
      <c r="AH238" s="573"/>
      <c r="AI238" s="573"/>
    </row>
    <row r="239" spans="1:35" s="149" customFormat="1" ht="1.5" customHeight="1" collapsed="1">
      <c r="A239" s="151"/>
      <c r="B239" s="140"/>
      <c r="C239" s="145"/>
      <c r="D239" s="145"/>
      <c r="E239" s="145"/>
      <c r="F239" s="145"/>
      <c r="G239" s="145"/>
      <c r="H239" s="145"/>
      <c r="I239" s="145"/>
      <c r="J239" s="145"/>
      <c r="K239" s="145"/>
      <c r="L239" s="145"/>
      <c r="M239" s="145"/>
      <c r="N239" s="145"/>
      <c r="O239" s="145"/>
      <c r="P239" s="145"/>
      <c r="Q239" s="145"/>
      <c r="R239" s="145"/>
      <c r="S239" s="145"/>
      <c r="T239" s="145"/>
      <c r="U239" s="145"/>
      <c r="V239" s="145"/>
      <c r="W239" s="145"/>
      <c r="X239" s="145"/>
      <c r="Y239" s="145"/>
      <c r="Z239" s="145"/>
      <c r="AA239" s="145"/>
      <c r="AB239" s="145"/>
      <c r="AC239" s="145"/>
      <c r="AD239" s="145"/>
      <c r="AE239" s="145"/>
      <c r="AF239" s="145"/>
      <c r="AG239" s="145"/>
      <c r="AH239" s="145"/>
      <c r="AI239" s="145"/>
    </row>
    <row r="240" spans="1:35" s="149" customFormat="1" ht="12.75" customHeight="1" hidden="1" outlineLevel="1">
      <c r="A240" s="151"/>
      <c r="B240" s="140"/>
      <c r="C240" s="145"/>
      <c r="D240" s="145"/>
      <c r="E240" s="145"/>
      <c r="F240" s="145"/>
      <c r="G240" s="145"/>
      <c r="H240" s="145"/>
      <c r="I240" s="145"/>
      <c r="J240" s="145"/>
      <c r="K240" s="145"/>
      <c r="L240" s="145"/>
      <c r="M240" s="145"/>
      <c r="N240" s="145"/>
      <c r="O240" s="145"/>
      <c r="P240" s="145"/>
      <c r="Q240" s="145"/>
      <c r="R240" s="145"/>
      <c r="S240" s="145"/>
      <c r="T240" s="145"/>
      <c r="U240" s="145"/>
      <c r="V240" s="145"/>
      <c r="W240" s="145"/>
      <c r="X240" s="145"/>
      <c r="Y240" s="145"/>
      <c r="Z240" s="145"/>
      <c r="AA240" s="145"/>
      <c r="AB240" s="145"/>
      <c r="AC240" s="145"/>
      <c r="AD240" s="145"/>
      <c r="AE240" s="145"/>
      <c r="AF240" s="145"/>
      <c r="AG240" s="145"/>
      <c r="AH240" s="145"/>
      <c r="AI240" s="145"/>
    </row>
    <row r="241" spans="1:35" s="149" customFormat="1" ht="15" customHeight="1" outlineLevel="1">
      <c r="A241" s="286">
        <v>2.1</v>
      </c>
      <c r="B241" s="141" t="s">
        <v>194</v>
      </c>
      <c r="C241" s="141" t="s">
        <v>367</v>
      </c>
      <c r="D241" s="145"/>
      <c r="E241" s="140"/>
      <c r="F241" s="140"/>
      <c r="G241" s="140"/>
      <c r="H241" s="140"/>
      <c r="I241" s="140"/>
      <c r="J241" s="140"/>
      <c r="K241" s="140"/>
      <c r="L241" s="140"/>
      <c r="M241" s="140"/>
      <c r="N241" s="140"/>
      <c r="O241" s="140"/>
      <c r="P241" s="140"/>
      <c r="Q241" s="140"/>
      <c r="R241" s="140"/>
      <c r="S241" s="140"/>
      <c r="T241" s="140"/>
      <c r="U241" s="140"/>
      <c r="V241" s="140"/>
      <c r="W241" s="140"/>
      <c r="X241" s="140"/>
      <c r="Y241" s="140"/>
      <c r="Z241" s="140"/>
      <c r="AA241" s="140"/>
      <c r="AB241" s="140"/>
      <c r="AC241" s="140"/>
      <c r="AD241" s="140"/>
      <c r="AE241" s="140"/>
      <c r="AF241" s="140"/>
      <c r="AG241" s="140"/>
      <c r="AH241" s="140"/>
      <c r="AI241" s="140"/>
    </row>
    <row r="242" spans="1:35" s="149" customFormat="1" ht="15" customHeight="1" outlineLevel="1">
      <c r="A242" s="151"/>
      <c r="B242" s="140"/>
      <c r="C242" s="145"/>
      <c r="D242" s="145"/>
      <c r="E242" s="145"/>
      <c r="F242" s="145"/>
      <c r="G242" s="145"/>
      <c r="H242" s="145"/>
      <c r="I242" s="145"/>
      <c r="J242" s="145"/>
      <c r="K242" s="145"/>
      <c r="L242" s="145"/>
      <c r="M242" s="145"/>
      <c r="N242" s="145"/>
      <c r="O242" s="145"/>
      <c r="P242" s="145"/>
      <c r="Q242" s="145"/>
      <c r="R242" s="145"/>
      <c r="S242" s="145"/>
      <c r="T242" s="145"/>
      <c r="U242" s="145"/>
      <c r="V242" s="145"/>
      <c r="W242" s="145"/>
      <c r="X242" s="145"/>
      <c r="Y242" s="145"/>
      <c r="Z242" s="145"/>
      <c r="AA242" s="145"/>
      <c r="AB242" s="145"/>
      <c r="AC242" s="145"/>
      <c r="AD242" s="145"/>
      <c r="AE242" s="145"/>
      <c r="AF242" s="145"/>
      <c r="AG242" s="145"/>
      <c r="AH242" s="145"/>
      <c r="AI242" s="145"/>
    </row>
    <row r="243" spans="1:35" s="149" customFormat="1" ht="79.5" customHeight="1" outlineLevel="1">
      <c r="A243" s="151"/>
      <c r="B243" s="140"/>
      <c r="C243" s="577" t="s">
        <v>368</v>
      </c>
      <c r="D243" s="573"/>
      <c r="E243" s="573"/>
      <c r="F243" s="573"/>
      <c r="G243" s="573"/>
      <c r="H243" s="573"/>
      <c r="I243" s="573"/>
      <c r="J243" s="573"/>
      <c r="K243" s="573"/>
      <c r="L243" s="573"/>
      <c r="M243" s="573"/>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row>
    <row r="244" spans="1:35" s="149" customFormat="1" ht="15" customHeight="1" outlineLevel="1">
      <c r="A244" s="151"/>
      <c r="B244" s="140"/>
      <c r="C244" s="142"/>
      <c r="D244" s="145"/>
      <c r="E244" s="145"/>
      <c r="F244" s="145"/>
      <c r="G244" s="145"/>
      <c r="H244" s="145"/>
      <c r="I244" s="145"/>
      <c r="J244" s="145"/>
      <c r="K244" s="145"/>
      <c r="L244" s="145"/>
      <c r="M244" s="145"/>
      <c r="N244" s="145"/>
      <c r="O244" s="145"/>
      <c r="P244" s="145"/>
      <c r="Q244" s="145"/>
      <c r="R244" s="145"/>
      <c r="S244" s="145"/>
      <c r="T244" s="145"/>
      <c r="U244" s="145"/>
      <c r="V244" s="145"/>
      <c r="W244" s="145"/>
      <c r="X244" s="145"/>
      <c r="Y244" s="145"/>
      <c r="Z244" s="145"/>
      <c r="AA244" s="145"/>
      <c r="AB244" s="145"/>
      <c r="AC244" s="145"/>
      <c r="AD244" s="145"/>
      <c r="AE244" s="145"/>
      <c r="AF244" s="145"/>
      <c r="AG244" s="145"/>
      <c r="AH244" s="145"/>
      <c r="AI244" s="145"/>
    </row>
    <row r="245" spans="1:35" s="149" customFormat="1" ht="42" customHeight="1" outlineLevel="1">
      <c r="A245" s="148"/>
      <c r="B245" s="141"/>
      <c r="C245" s="573" t="s">
        <v>369</v>
      </c>
      <c r="D245" s="573"/>
      <c r="E245" s="573"/>
      <c r="F245" s="573"/>
      <c r="G245" s="573"/>
      <c r="H245" s="573"/>
      <c r="I245" s="573"/>
      <c r="J245" s="573"/>
      <c r="K245" s="573"/>
      <c r="L245" s="573"/>
      <c r="M245" s="573"/>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row>
    <row r="246" spans="1:35" s="149" customFormat="1" ht="1.5" customHeight="1">
      <c r="A246" s="148"/>
      <c r="B246" s="141"/>
      <c r="C246" s="145"/>
      <c r="D246" s="145"/>
      <c r="E246" s="145"/>
      <c r="F246" s="145"/>
      <c r="G246" s="145"/>
      <c r="H246" s="145"/>
      <c r="I246" s="145"/>
      <c r="J246" s="145"/>
      <c r="K246" s="145"/>
      <c r="L246" s="145"/>
      <c r="M246" s="145"/>
      <c r="N246" s="145"/>
      <c r="O246" s="145"/>
      <c r="P246" s="145"/>
      <c r="Q246" s="145"/>
      <c r="R246" s="145"/>
      <c r="S246" s="145"/>
      <c r="T246" s="145"/>
      <c r="U246" s="145"/>
      <c r="V246" s="145"/>
      <c r="W246" s="145"/>
      <c r="X246" s="145"/>
      <c r="Y246" s="145"/>
      <c r="Z246" s="145"/>
      <c r="AA246" s="145"/>
      <c r="AB246" s="145"/>
      <c r="AC246" s="145"/>
      <c r="AD246" s="145"/>
      <c r="AE246" s="145"/>
      <c r="AF246" s="145"/>
      <c r="AG246" s="145"/>
      <c r="AH246" s="145"/>
      <c r="AI246" s="145"/>
    </row>
    <row r="247" spans="1:35" s="149" customFormat="1" ht="12.75" customHeight="1" outlineLevel="1">
      <c r="A247" s="148"/>
      <c r="B247" s="141"/>
      <c r="C247" s="145"/>
      <c r="D247" s="145"/>
      <c r="E247" s="145"/>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row>
    <row r="248" spans="1:35" s="149" customFormat="1" ht="15" customHeight="1" outlineLevel="1">
      <c r="A248" s="286">
        <v>2.11</v>
      </c>
      <c r="B248" s="141" t="s">
        <v>194</v>
      </c>
      <c r="C248" s="141" t="s">
        <v>371</v>
      </c>
      <c r="D248" s="145"/>
      <c r="E248" s="145"/>
      <c r="F248" s="145"/>
      <c r="G248" s="145"/>
      <c r="H248" s="145"/>
      <c r="I248" s="145"/>
      <c r="J248" s="145"/>
      <c r="K248" s="145"/>
      <c r="L248" s="145"/>
      <c r="M248" s="145"/>
      <c r="N248" s="145"/>
      <c r="O248" s="145"/>
      <c r="P248" s="145"/>
      <c r="Q248" s="145"/>
      <c r="R248" s="145"/>
      <c r="S248" s="145"/>
      <c r="T248" s="145"/>
      <c r="U248" s="145"/>
      <c r="V248" s="145"/>
      <c r="W248" s="145"/>
      <c r="X248" s="145"/>
      <c r="Y248" s="145"/>
      <c r="Z248" s="145"/>
      <c r="AA248" s="145"/>
      <c r="AB248" s="145"/>
      <c r="AC248" s="145"/>
      <c r="AD248" s="145"/>
      <c r="AE248" s="145"/>
      <c r="AF248" s="145"/>
      <c r="AG248" s="145"/>
      <c r="AH248" s="145"/>
      <c r="AI248" s="145"/>
    </row>
    <row r="249" spans="1:35" s="149" customFormat="1" ht="15" customHeight="1" outlineLevel="1">
      <c r="A249" s="148"/>
      <c r="B249" s="141"/>
      <c r="C249" s="141"/>
      <c r="D249" s="145"/>
      <c r="E249" s="145"/>
      <c r="F249" s="145"/>
      <c r="G249" s="145"/>
      <c r="H249" s="145"/>
      <c r="I249" s="145"/>
      <c r="J249" s="145"/>
      <c r="K249" s="145"/>
      <c r="L249" s="145"/>
      <c r="M249" s="145"/>
      <c r="N249" s="145"/>
      <c r="O249" s="145"/>
      <c r="P249" s="145"/>
      <c r="Q249" s="145"/>
      <c r="R249" s="145"/>
      <c r="S249" s="145"/>
      <c r="T249" s="145"/>
      <c r="U249" s="145"/>
      <c r="V249" s="145"/>
      <c r="W249" s="145"/>
      <c r="X249" s="145"/>
      <c r="Y249" s="145"/>
      <c r="Z249" s="145"/>
      <c r="AA249" s="145"/>
      <c r="AB249" s="145"/>
      <c r="AC249" s="145"/>
      <c r="AD249" s="145"/>
      <c r="AE249" s="145"/>
      <c r="AF249" s="145"/>
      <c r="AG249" s="145"/>
      <c r="AH249" s="145"/>
      <c r="AI249" s="145"/>
    </row>
    <row r="250" spans="1:35" s="149" customFormat="1" ht="55.5" customHeight="1" outlineLevel="1">
      <c r="A250" s="148"/>
      <c r="B250" s="141"/>
      <c r="C250" s="573" t="s">
        <v>372</v>
      </c>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row>
    <row r="251" spans="1:35" s="149" customFormat="1" ht="0.75" customHeight="1">
      <c r="A251" s="148"/>
      <c r="B251" s="141"/>
      <c r="C251" s="145"/>
      <c r="D251" s="145"/>
      <c r="E251" s="145"/>
      <c r="F251" s="145"/>
      <c r="G251" s="145"/>
      <c r="H251" s="145"/>
      <c r="I251" s="145"/>
      <c r="J251" s="145"/>
      <c r="K251" s="145"/>
      <c r="L251" s="145"/>
      <c r="M251" s="145"/>
      <c r="N251" s="145"/>
      <c r="O251" s="145"/>
      <c r="P251" s="145"/>
      <c r="Q251" s="145"/>
      <c r="R251" s="145"/>
      <c r="S251" s="145"/>
      <c r="T251" s="145"/>
      <c r="U251" s="145"/>
      <c r="V251" s="145"/>
      <c r="W251" s="145"/>
      <c r="X251" s="145"/>
      <c r="Y251" s="145"/>
      <c r="Z251" s="145"/>
      <c r="AA251" s="145"/>
      <c r="AB251" s="145"/>
      <c r="AC251" s="145"/>
      <c r="AD251" s="145"/>
      <c r="AE251" s="145"/>
      <c r="AF251" s="145"/>
      <c r="AG251" s="145"/>
      <c r="AH251" s="145"/>
      <c r="AI251" s="145"/>
    </row>
    <row r="252" spans="1:35" s="149" customFormat="1" ht="12.75" customHeight="1" hidden="1" outlineLevel="1">
      <c r="A252" s="148"/>
      <c r="B252" s="141"/>
      <c r="C252" s="140"/>
      <c r="D252" s="140"/>
      <c r="E252" s="140"/>
      <c r="F252" s="140"/>
      <c r="G252" s="140"/>
      <c r="H252" s="140"/>
      <c r="I252" s="140"/>
      <c r="J252" s="140"/>
      <c r="K252" s="140"/>
      <c r="L252" s="140"/>
      <c r="M252" s="140"/>
      <c r="N252" s="140"/>
      <c r="O252" s="140"/>
      <c r="P252" s="140"/>
      <c r="Q252" s="140"/>
      <c r="R252" s="140"/>
      <c r="S252" s="140"/>
      <c r="T252" s="140"/>
      <c r="U252" s="140"/>
      <c r="V252" s="140"/>
      <c r="W252" s="140"/>
      <c r="X252" s="140"/>
      <c r="Y252" s="140"/>
      <c r="Z252" s="140"/>
      <c r="AA252" s="140"/>
      <c r="AB252" s="140"/>
      <c r="AC252" s="140"/>
      <c r="AD252" s="140"/>
      <c r="AE252" s="140"/>
      <c r="AF252" s="140"/>
      <c r="AG252" s="140"/>
      <c r="AH252" s="140"/>
      <c r="AI252" s="140"/>
    </row>
    <row r="253" spans="1:35" s="149" customFormat="1" ht="15" customHeight="1" hidden="1" outlineLevel="1">
      <c r="A253" s="148" t="s">
        <v>370</v>
      </c>
      <c r="B253" s="141" t="s">
        <v>194</v>
      </c>
      <c r="C253" s="141" t="s">
        <v>373</v>
      </c>
      <c r="D253" s="145"/>
      <c r="E253" s="145"/>
      <c r="F253" s="145"/>
      <c r="G253" s="145"/>
      <c r="H253" s="145"/>
      <c r="I253" s="145"/>
      <c r="J253" s="145"/>
      <c r="K253" s="145"/>
      <c r="L253" s="145"/>
      <c r="M253" s="145"/>
      <c r="N253" s="145"/>
      <c r="O253" s="145"/>
      <c r="P253" s="145"/>
      <c r="Q253" s="145"/>
      <c r="R253" s="145"/>
      <c r="S253" s="145"/>
      <c r="T253" s="145"/>
      <c r="U253" s="145"/>
      <c r="V253" s="145"/>
      <c r="W253" s="145"/>
      <c r="X253" s="145"/>
      <c r="Y253" s="145"/>
      <c r="Z253" s="145"/>
      <c r="AA253" s="145"/>
      <c r="AB253" s="145"/>
      <c r="AC253" s="145"/>
      <c r="AD253" s="145"/>
      <c r="AE253" s="145"/>
      <c r="AF253" s="145"/>
      <c r="AG253" s="145"/>
      <c r="AH253" s="145"/>
      <c r="AI253" s="145"/>
    </row>
    <row r="254" spans="1:35" s="149" customFormat="1" ht="15" customHeight="1" hidden="1" outlineLevel="1">
      <c r="A254" s="148"/>
      <c r="B254" s="141"/>
      <c r="C254" s="141"/>
      <c r="D254" s="145"/>
      <c r="E254" s="145"/>
      <c r="F254" s="145"/>
      <c r="G254" s="145"/>
      <c r="H254" s="145"/>
      <c r="I254" s="145"/>
      <c r="J254" s="145"/>
      <c r="K254" s="145"/>
      <c r="L254" s="145"/>
      <c r="M254" s="145"/>
      <c r="N254" s="145"/>
      <c r="O254" s="145"/>
      <c r="P254" s="145"/>
      <c r="Q254" s="145"/>
      <c r="R254" s="145"/>
      <c r="S254" s="145"/>
      <c r="T254" s="145"/>
      <c r="U254" s="145"/>
      <c r="V254" s="145"/>
      <c r="W254" s="145"/>
      <c r="X254" s="145"/>
      <c r="Y254" s="145"/>
      <c r="Z254" s="145"/>
      <c r="AA254" s="145"/>
      <c r="AB254" s="145"/>
      <c r="AC254" s="145"/>
      <c r="AD254" s="145"/>
      <c r="AE254" s="145"/>
      <c r="AF254" s="145"/>
      <c r="AG254" s="145"/>
      <c r="AH254" s="145"/>
      <c r="AI254" s="145"/>
    </row>
    <row r="255" spans="1:35" s="149" customFormat="1" ht="27.75" customHeight="1" hidden="1" outlineLevel="1">
      <c r="A255" s="148"/>
      <c r="B255" s="141"/>
      <c r="C255" s="573" t="s">
        <v>374</v>
      </c>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row>
    <row r="256" spans="1:35" s="149" customFormat="1" ht="15" customHeight="1" hidden="1" outlineLevel="1">
      <c r="A256" s="148"/>
      <c r="B256" s="141"/>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row>
    <row r="257" spans="1:35" s="149" customFormat="1" ht="27.75" customHeight="1" hidden="1" outlineLevel="1">
      <c r="A257" s="148"/>
      <c r="B257" s="141"/>
      <c r="C257" s="573" t="s">
        <v>375</v>
      </c>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row>
    <row r="258" spans="1:35" s="149" customFormat="1" ht="15" customHeight="1" hidden="1" outlineLevel="1">
      <c r="A258" s="148"/>
      <c r="B258" s="141"/>
      <c r="C258" s="145"/>
      <c r="D258" s="145"/>
      <c r="E258" s="145"/>
      <c r="F258" s="145"/>
      <c r="G258" s="145"/>
      <c r="H258" s="145"/>
      <c r="I258" s="145"/>
      <c r="J258" s="145"/>
      <c r="K258" s="145"/>
      <c r="L258" s="145"/>
      <c r="M258" s="145"/>
      <c r="N258" s="145"/>
      <c r="O258" s="145"/>
      <c r="P258" s="145"/>
      <c r="Q258" s="145"/>
      <c r="R258" s="145"/>
      <c r="S258" s="145"/>
      <c r="T258" s="145"/>
      <c r="U258" s="145"/>
      <c r="V258" s="145"/>
      <c r="W258" s="145"/>
      <c r="X258" s="145"/>
      <c r="Y258" s="145"/>
      <c r="Z258" s="145"/>
      <c r="AA258" s="145"/>
      <c r="AB258" s="145"/>
      <c r="AC258" s="145"/>
      <c r="AD258" s="145"/>
      <c r="AE258" s="145"/>
      <c r="AF258" s="145"/>
      <c r="AG258" s="145"/>
      <c r="AH258" s="145"/>
      <c r="AI258" s="145"/>
    </row>
    <row r="259" spans="1:35" s="149" customFormat="1" ht="42" customHeight="1" hidden="1" outlineLevel="1">
      <c r="A259" s="148"/>
      <c r="B259" s="141"/>
      <c r="C259" s="573" t="s">
        <v>376</v>
      </c>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row>
    <row r="260" spans="1:35" s="149" customFormat="1" ht="1.5" customHeight="1" hidden="1" collapsed="1">
      <c r="A260" s="148"/>
      <c r="B260" s="141"/>
      <c r="C260" s="145"/>
      <c r="D260" s="145"/>
      <c r="E260" s="145"/>
      <c r="F260" s="145"/>
      <c r="G260" s="145"/>
      <c r="H260" s="145"/>
      <c r="I260" s="145"/>
      <c r="J260" s="145"/>
      <c r="K260" s="145"/>
      <c r="L260" s="145"/>
      <c r="M260" s="145"/>
      <c r="N260" s="145"/>
      <c r="O260" s="145"/>
      <c r="P260" s="145"/>
      <c r="Q260" s="145"/>
      <c r="R260" s="145"/>
      <c r="S260" s="145"/>
      <c r="T260" s="145"/>
      <c r="U260" s="145"/>
      <c r="V260" s="145"/>
      <c r="W260" s="145"/>
      <c r="X260" s="145"/>
      <c r="Y260" s="145"/>
      <c r="Z260" s="145"/>
      <c r="AA260" s="145"/>
      <c r="AB260" s="145"/>
      <c r="AC260" s="145"/>
      <c r="AD260" s="145"/>
      <c r="AE260" s="145"/>
      <c r="AF260" s="145"/>
      <c r="AG260" s="145"/>
      <c r="AH260" s="145"/>
      <c r="AI260" s="145"/>
    </row>
    <row r="261" spans="1:35" s="149" customFormat="1" ht="12.75" customHeight="1" hidden="1" outlineLevel="1">
      <c r="A261" s="148"/>
      <c r="B261" s="141"/>
      <c r="C261" s="145"/>
      <c r="D261" s="145"/>
      <c r="E261" s="145"/>
      <c r="F261" s="145"/>
      <c r="G261" s="145"/>
      <c r="H261" s="145"/>
      <c r="I261" s="145"/>
      <c r="J261" s="145"/>
      <c r="K261" s="145"/>
      <c r="L261" s="145"/>
      <c r="M261" s="145"/>
      <c r="N261" s="145"/>
      <c r="O261" s="145"/>
      <c r="P261" s="145"/>
      <c r="Q261" s="145"/>
      <c r="R261" s="145"/>
      <c r="S261" s="145"/>
      <c r="T261" s="145"/>
      <c r="U261" s="145"/>
      <c r="V261" s="145"/>
      <c r="W261" s="145"/>
      <c r="X261" s="145"/>
      <c r="Y261" s="145"/>
      <c r="Z261" s="145"/>
      <c r="AA261" s="145"/>
      <c r="AB261" s="145"/>
      <c r="AC261" s="145"/>
      <c r="AD261" s="145"/>
      <c r="AE261" s="145"/>
      <c r="AF261" s="145"/>
      <c r="AG261" s="145"/>
      <c r="AH261" s="145"/>
      <c r="AI261" s="145"/>
    </row>
    <row r="262" spans="1:35" s="149" customFormat="1" ht="15" customHeight="1" outlineLevel="1">
      <c r="A262" s="286">
        <v>2.12</v>
      </c>
      <c r="B262" s="141" t="s">
        <v>194</v>
      </c>
      <c r="C262" s="141" t="s">
        <v>378</v>
      </c>
      <c r="D262" s="145"/>
      <c r="E262" s="145"/>
      <c r="F262" s="145"/>
      <c r="G262" s="145"/>
      <c r="H262" s="145"/>
      <c r="I262" s="145"/>
      <c r="J262" s="145"/>
      <c r="K262" s="145"/>
      <c r="L262" s="145"/>
      <c r="M262" s="145"/>
      <c r="N262" s="145"/>
      <c r="O262" s="145"/>
      <c r="P262" s="145"/>
      <c r="Q262" s="145"/>
      <c r="R262" s="145"/>
      <c r="S262" s="145"/>
      <c r="T262" s="145"/>
      <c r="U262" s="145"/>
      <c r="V262" s="145"/>
      <c r="W262" s="145"/>
      <c r="X262" s="145"/>
      <c r="Y262" s="145"/>
      <c r="Z262" s="145"/>
      <c r="AA262" s="145"/>
      <c r="AB262" s="145"/>
      <c r="AC262" s="145"/>
      <c r="AD262" s="145"/>
      <c r="AE262" s="145"/>
      <c r="AF262" s="145"/>
      <c r="AG262" s="145"/>
      <c r="AH262" s="145"/>
      <c r="AI262" s="145"/>
    </row>
    <row r="263" spans="1:35" s="149" customFormat="1" ht="15" customHeight="1" outlineLevel="2">
      <c r="A263" s="148"/>
      <c r="B263" s="141"/>
      <c r="C263" s="153" t="s">
        <v>379</v>
      </c>
      <c r="D263" s="154"/>
      <c r="E263" s="154"/>
      <c r="F263" s="154"/>
      <c r="G263" s="154"/>
      <c r="H263" s="154"/>
      <c r="I263" s="154"/>
      <c r="J263" s="154"/>
      <c r="K263" s="154"/>
      <c r="L263" s="154"/>
      <c r="M263" s="154"/>
      <c r="N263" s="145"/>
      <c r="O263" s="145"/>
      <c r="P263" s="145"/>
      <c r="Q263" s="145"/>
      <c r="R263" s="145"/>
      <c r="S263" s="145"/>
      <c r="T263" s="145"/>
      <c r="U263" s="145"/>
      <c r="V263" s="145"/>
      <c r="W263" s="145"/>
      <c r="X263" s="145"/>
      <c r="Y263" s="145"/>
      <c r="Z263" s="145"/>
      <c r="AA263" s="145"/>
      <c r="AB263" s="145"/>
      <c r="AC263" s="145"/>
      <c r="AD263" s="145"/>
      <c r="AE263" s="145"/>
      <c r="AF263" s="145"/>
      <c r="AG263" s="145"/>
      <c r="AH263" s="145"/>
      <c r="AI263" s="145"/>
    </row>
    <row r="264" spans="1:35" s="149" customFormat="1" ht="15" customHeight="1" outlineLevel="2">
      <c r="A264" s="148"/>
      <c r="B264" s="141"/>
      <c r="C264" s="573" t="s">
        <v>380</v>
      </c>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row>
    <row r="265" spans="1:35" s="149" customFormat="1" ht="15" customHeight="1" outlineLevel="2">
      <c r="A265" s="148"/>
      <c r="B265" s="141"/>
      <c r="C265" s="145"/>
      <c r="D265" s="145"/>
      <c r="E265" s="145"/>
      <c r="F265" s="145"/>
      <c r="G265" s="145"/>
      <c r="H265" s="145"/>
      <c r="I265" s="145"/>
      <c r="J265" s="145"/>
      <c r="K265" s="145"/>
      <c r="L265" s="145"/>
      <c r="M265" s="145"/>
      <c r="N265" s="145"/>
      <c r="O265" s="145"/>
      <c r="P265" s="145"/>
      <c r="Q265" s="145"/>
      <c r="R265" s="145"/>
      <c r="S265" s="145"/>
      <c r="T265" s="145"/>
      <c r="U265" s="145"/>
      <c r="V265" s="145"/>
      <c r="W265" s="145"/>
      <c r="X265" s="145"/>
      <c r="Y265" s="145"/>
      <c r="Z265" s="145"/>
      <c r="AA265" s="145"/>
      <c r="AB265" s="145"/>
      <c r="AC265" s="145"/>
      <c r="AD265" s="145"/>
      <c r="AE265" s="145"/>
      <c r="AF265" s="145"/>
      <c r="AG265" s="145"/>
      <c r="AH265" s="145"/>
      <c r="AI265" s="145"/>
    </row>
    <row r="266" spans="1:35" s="149" customFormat="1" ht="55.5" customHeight="1" hidden="1" outlineLevel="2">
      <c r="A266" s="148"/>
      <c r="B266" s="141"/>
      <c r="C266" s="573" t="s">
        <v>381</v>
      </c>
      <c r="D266" s="573"/>
      <c r="E266" s="573"/>
      <c r="F266" s="573"/>
      <c r="G266" s="573"/>
      <c r="H266" s="573"/>
      <c r="I266" s="573"/>
      <c r="J266" s="573"/>
      <c r="K266" s="573"/>
      <c r="L266" s="573"/>
      <c r="M266" s="573"/>
      <c r="N266" s="573"/>
      <c r="O266" s="573"/>
      <c r="P266" s="573"/>
      <c r="Q266" s="573"/>
      <c r="R266" s="573"/>
      <c r="S266" s="573"/>
      <c r="T266" s="573"/>
      <c r="U266" s="573"/>
      <c r="V266" s="573"/>
      <c r="W266" s="573"/>
      <c r="X266" s="573"/>
      <c r="Y266" s="573"/>
      <c r="Z266" s="573"/>
      <c r="AA266" s="573"/>
      <c r="AB266" s="573"/>
      <c r="AC266" s="573"/>
      <c r="AD266" s="573"/>
      <c r="AE266" s="573"/>
      <c r="AF266" s="573"/>
      <c r="AG266" s="573"/>
      <c r="AH266" s="573"/>
      <c r="AI266" s="573"/>
    </row>
    <row r="267" spans="1:35" s="149" customFormat="1" ht="15" customHeight="1" hidden="1" outlineLevel="2">
      <c r="A267" s="148"/>
      <c r="B267" s="141"/>
      <c r="C267" s="145"/>
      <c r="D267" s="145"/>
      <c r="E267" s="145"/>
      <c r="F267" s="145"/>
      <c r="G267" s="145"/>
      <c r="H267" s="145"/>
      <c r="I267" s="145"/>
      <c r="J267" s="145"/>
      <c r="K267" s="145"/>
      <c r="L267" s="145"/>
      <c r="M267" s="145"/>
      <c r="N267" s="145"/>
      <c r="O267" s="145"/>
      <c r="P267" s="145"/>
      <c r="Q267" s="145"/>
      <c r="R267" s="145"/>
      <c r="S267" s="145"/>
      <c r="T267" s="145"/>
      <c r="U267" s="145"/>
      <c r="V267" s="145"/>
      <c r="W267" s="145"/>
      <c r="X267" s="145"/>
      <c r="Y267" s="145"/>
      <c r="Z267" s="145"/>
      <c r="AA267" s="145"/>
      <c r="AB267" s="145"/>
      <c r="AC267" s="145"/>
      <c r="AD267" s="145"/>
      <c r="AE267" s="145"/>
      <c r="AF267" s="145"/>
      <c r="AG267" s="145"/>
      <c r="AH267" s="145"/>
      <c r="AI267" s="145"/>
    </row>
    <row r="268" spans="1:35" s="149" customFormat="1" ht="42" customHeight="1" hidden="1" outlineLevel="2">
      <c r="A268" s="148"/>
      <c r="B268" s="141"/>
      <c r="C268" s="573" t="s">
        <v>382</v>
      </c>
      <c r="D268" s="573"/>
      <c r="E268" s="573"/>
      <c r="F268" s="573"/>
      <c r="G268" s="573"/>
      <c r="H268" s="573"/>
      <c r="I268" s="573"/>
      <c r="J268" s="573"/>
      <c r="K268" s="573"/>
      <c r="L268" s="573"/>
      <c r="M268" s="573"/>
      <c r="N268" s="573"/>
      <c r="O268" s="573"/>
      <c r="P268" s="573"/>
      <c r="Q268" s="573"/>
      <c r="R268" s="573"/>
      <c r="S268" s="573"/>
      <c r="T268" s="573"/>
      <c r="U268" s="573"/>
      <c r="V268" s="573"/>
      <c r="W268" s="573"/>
      <c r="X268" s="573"/>
      <c r="Y268" s="573"/>
      <c r="Z268" s="573"/>
      <c r="AA268" s="573"/>
      <c r="AB268" s="573"/>
      <c r="AC268" s="573"/>
      <c r="AD268" s="573"/>
      <c r="AE268" s="573"/>
      <c r="AF268" s="573"/>
      <c r="AG268" s="573"/>
      <c r="AH268" s="573"/>
      <c r="AI268" s="573"/>
    </row>
    <row r="269" spans="1:35" s="149" customFormat="1" ht="15" customHeight="1" hidden="1" outlineLevel="2">
      <c r="A269" s="148"/>
      <c r="B269" s="141"/>
      <c r="C269" s="145"/>
      <c r="D269" s="145"/>
      <c r="E269" s="145"/>
      <c r="F269" s="145"/>
      <c r="G269" s="145"/>
      <c r="H269" s="145"/>
      <c r="I269" s="145"/>
      <c r="J269" s="145"/>
      <c r="K269" s="145"/>
      <c r="L269" s="145"/>
      <c r="M269" s="145"/>
      <c r="N269" s="145"/>
      <c r="O269" s="145"/>
      <c r="P269" s="145"/>
      <c r="Q269" s="145"/>
      <c r="R269" s="145"/>
      <c r="S269" s="145"/>
      <c r="T269" s="145"/>
      <c r="U269" s="145"/>
      <c r="V269" s="145"/>
      <c r="W269" s="145"/>
      <c r="X269" s="145"/>
      <c r="Y269" s="145"/>
      <c r="Z269" s="145"/>
      <c r="AA269" s="145"/>
      <c r="AB269" s="145"/>
      <c r="AC269" s="145"/>
      <c r="AD269" s="145"/>
      <c r="AE269" s="145"/>
      <c r="AF269" s="145"/>
      <c r="AG269" s="145"/>
      <c r="AH269" s="145"/>
      <c r="AI269" s="145"/>
    </row>
    <row r="270" spans="1:35" s="149" customFormat="1" ht="42" customHeight="1" hidden="1" outlineLevel="2">
      <c r="A270" s="148"/>
      <c r="B270" s="141"/>
      <c r="C270" s="573" t="s">
        <v>383</v>
      </c>
      <c r="D270" s="573"/>
      <c r="E270" s="573"/>
      <c r="F270" s="573"/>
      <c r="G270" s="573"/>
      <c r="H270" s="573"/>
      <c r="I270" s="573"/>
      <c r="J270" s="573"/>
      <c r="K270" s="573"/>
      <c r="L270" s="573"/>
      <c r="M270" s="573"/>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row>
    <row r="271" spans="1:35" s="149" customFormat="1" ht="15" customHeight="1" hidden="1" outlineLevel="2">
      <c r="A271" s="148"/>
      <c r="B271" s="141"/>
      <c r="C271" s="145"/>
      <c r="D271" s="145"/>
      <c r="E271" s="145"/>
      <c r="F271" s="145"/>
      <c r="G271" s="145"/>
      <c r="H271" s="145"/>
      <c r="I271" s="145"/>
      <c r="J271" s="145"/>
      <c r="K271" s="145"/>
      <c r="L271" s="145"/>
      <c r="M271" s="145"/>
      <c r="N271" s="145"/>
      <c r="O271" s="145"/>
      <c r="P271" s="145"/>
      <c r="Q271" s="145"/>
      <c r="R271" s="145"/>
      <c r="S271" s="145"/>
      <c r="T271" s="145"/>
      <c r="U271" s="145"/>
      <c r="V271" s="145"/>
      <c r="W271" s="145"/>
      <c r="X271" s="145"/>
      <c r="Y271" s="145"/>
      <c r="Z271" s="145"/>
      <c r="AA271" s="145"/>
      <c r="AB271" s="145"/>
      <c r="AC271" s="145"/>
      <c r="AD271" s="145"/>
      <c r="AE271" s="145"/>
      <c r="AF271" s="145"/>
      <c r="AG271" s="145"/>
      <c r="AH271" s="145"/>
      <c r="AI271" s="145"/>
    </row>
    <row r="272" spans="1:35" s="149" customFormat="1" ht="69.75" customHeight="1" outlineLevel="2">
      <c r="A272" s="148"/>
      <c r="B272" s="141"/>
      <c r="C272" s="573" t="s">
        <v>384</v>
      </c>
      <c r="D272" s="573"/>
      <c r="E272" s="573"/>
      <c r="F272" s="573"/>
      <c r="G272" s="573"/>
      <c r="H272" s="573"/>
      <c r="I272" s="573"/>
      <c r="J272" s="573"/>
      <c r="K272" s="573"/>
      <c r="L272" s="573"/>
      <c r="M272" s="573"/>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row>
    <row r="273" spans="1:35" s="149" customFormat="1" ht="15" customHeight="1" outlineLevel="2">
      <c r="A273" s="148"/>
      <c r="B273" s="141"/>
      <c r="C273" s="145"/>
      <c r="D273" s="145"/>
      <c r="E273" s="145"/>
      <c r="F273" s="145"/>
      <c r="G273" s="145"/>
      <c r="H273" s="145"/>
      <c r="I273" s="145"/>
      <c r="J273" s="145"/>
      <c r="K273" s="145"/>
      <c r="L273" s="145"/>
      <c r="M273" s="145"/>
      <c r="N273" s="145"/>
      <c r="O273" s="145"/>
      <c r="P273" s="145"/>
      <c r="Q273" s="145"/>
      <c r="R273" s="145"/>
      <c r="S273" s="145"/>
      <c r="T273" s="145"/>
      <c r="U273" s="145"/>
      <c r="V273" s="145"/>
      <c r="W273" s="145"/>
      <c r="X273" s="145"/>
      <c r="Y273" s="145"/>
      <c r="Z273" s="145"/>
      <c r="AA273" s="145"/>
      <c r="AB273" s="145"/>
      <c r="AC273" s="145"/>
      <c r="AD273" s="145"/>
      <c r="AE273" s="145"/>
      <c r="AF273" s="145"/>
      <c r="AG273" s="145"/>
      <c r="AH273" s="145"/>
      <c r="AI273" s="145"/>
    </row>
    <row r="274" spans="1:35" s="149" customFormat="1" ht="27.75" customHeight="1" outlineLevel="2">
      <c r="A274" s="148"/>
      <c r="B274" s="141"/>
      <c r="C274" s="573" t="s">
        <v>385</v>
      </c>
      <c r="D274" s="573"/>
      <c r="E274" s="573"/>
      <c r="F274" s="573"/>
      <c r="G274" s="573"/>
      <c r="H274" s="573"/>
      <c r="I274" s="573"/>
      <c r="J274" s="573"/>
      <c r="K274" s="573"/>
      <c r="L274" s="573"/>
      <c r="M274" s="573"/>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row>
    <row r="275" spans="1:35" s="149" customFormat="1" ht="1.5" customHeight="1" hidden="1" outlineLevel="1">
      <c r="A275" s="148"/>
      <c r="B275" s="141"/>
      <c r="C275" s="145"/>
      <c r="D275" s="145"/>
      <c r="E275" s="145"/>
      <c r="F275" s="145"/>
      <c r="G275" s="145"/>
      <c r="H275" s="145"/>
      <c r="I275" s="145"/>
      <c r="J275" s="145"/>
      <c r="K275" s="145"/>
      <c r="L275" s="145"/>
      <c r="M275" s="145"/>
      <c r="N275" s="145"/>
      <c r="O275" s="145"/>
      <c r="P275" s="145"/>
      <c r="Q275" s="145"/>
      <c r="R275" s="145"/>
      <c r="S275" s="145"/>
      <c r="T275" s="145"/>
      <c r="U275" s="145"/>
      <c r="V275" s="145"/>
      <c r="W275" s="145"/>
      <c r="X275" s="145"/>
      <c r="Y275" s="145"/>
      <c r="Z275" s="145"/>
      <c r="AA275" s="145"/>
      <c r="AB275" s="145"/>
      <c r="AC275" s="145"/>
      <c r="AD275" s="145"/>
      <c r="AE275" s="145"/>
      <c r="AF275" s="145"/>
      <c r="AG275" s="145"/>
      <c r="AH275" s="145"/>
      <c r="AI275" s="145"/>
    </row>
    <row r="276" spans="1:35" s="149" customFormat="1" ht="15" customHeight="1" hidden="1" outlineLevel="2">
      <c r="A276" s="148"/>
      <c r="B276" s="141"/>
      <c r="C276" s="155" t="s">
        <v>386</v>
      </c>
      <c r="D276" s="140"/>
      <c r="E276" s="140"/>
      <c r="F276" s="140"/>
      <c r="G276" s="140"/>
      <c r="H276" s="140"/>
      <c r="I276" s="140"/>
      <c r="J276" s="140"/>
      <c r="K276" s="140"/>
      <c r="L276" s="140"/>
      <c r="M276" s="140"/>
      <c r="N276" s="140"/>
      <c r="O276" s="140"/>
      <c r="P276" s="140"/>
      <c r="Q276" s="145"/>
      <c r="R276" s="145"/>
      <c r="S276" s="145"/>
      <c r="T276" s="145"/>
      <c r="U276" s="145"/>
      <c r="V276" s="145"/>
      <c r="W276" s="145"/>
      <c r="X276" s="145"/>
      <c r="Y276" s="145"/>
      <c r="Z276" s="145"/>
      <c r="AA276" s="145"/>
      <c r="AB276" s="145"/>
      <c r="AC276" s="145"/>
      <c r="AD276" s="145"/>
      <c r="AE276" s="145"/>
      <c r="AF276" s="145"/>
      <c r="AG276" s="145"/>
      <c r="AH276" s="145"/>
      <c r="AI276" s="145"/>
    </row>
    <row r="277" spans="1:35" s="149" customFormat="1" ht="15" customHeight="1" hidden="1" outlineLevel="2">
      <c r="A277" s="148"/>
      <c r="B277" s="141"/>
      <c r="C277" s="573" t="s">
        <v>380</v>
      </c>
      <c r="D277" s="573"/>
      <c r="E277" s="573"/>
      <c r="F277" s="573"/>
      <c r="G277" s="573"/>
      <c r="H277" s="573"/>
      <c r="I277" s="573"/>
      <c r="J277" s="573"/>
      <c r="K277" s="573"/>
      <c r="L277" s="573"/>
      <c r="M277" s="573"/>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row>
    <row r="278" spans="1:35" s="149" customFormat="1" ht="15" customHeight="1" hidden="1" outlineLevel="2">
      <c r="A278" s="148"/>
      <c r="B278" s="141"/>
      <c r="C278" s="145"/>
      <c r="D278" s="145"/>
      <c r="E278" s="145"/>
      <c r="F278" s="145"/>
      <c r="G278" s="145"/>
      <c r="H278" s="145"/>
      <c r="I278" s="145"/>
      <c r="J278" s="145"/>
      <c r="K278" s="145"/>
      <c r="L278" s="145"/>
      <c r="M278" s="145"/>
      <c r="N278" s="145"/>
      <c r="O278" s="145"/>
      <c r="P278" s="145"/>
      <c r="Q278" s="145"/>
      <c r="R278" s="145"/>
      <c r="S278" s="145"/>
      <c r="T278" s="145"/>
      <c r="U278" s="145"/>
      <c r="V278" s="145"/>
      <c r="W278" s="145"/>
      <c r="X278" s="145"/>
      <c r="Y278" s="145"/>
      <c r="Z278" s="145"/>
      <c r="AA278" s="145"/>
      <c r="AB278" s="145"/>
      <c r="AC278" s="145"/>
      <c r="AD278" s="145"/>
      <c r="AE278" s="145"/>
      <c r="AF278" s="145"/>
      <c r="AG278" s="145"/>
      <c r="AH278" s="145"/>
      <c r="AI278" s="145"/>
    </row>
    <row r="279" spans="1:35" s="149" customFormat="1" ht="42" customHeight="1" hidden="1" outlineLevel="2">
      <c r="A279" s="148"/>
      <c r="B279" s="141"/>
      <c r="C279" s="573" t="s">
        <v>382</v>
      </c>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row>
    <row r="280" spans="1:35" s="149" customFormat="1" ht="15" customHeight="1" hidden="1" outlineLevel="2">
      <c r="A280" s="148"/>
      <c r="B280" s="141"/>
      <c r="C280" s="145"/>
      <c r="D280" s="145"/>
      <c r="E280" s="145"/>
      <c r="F280" s="145"/>
      <c r="G280" s="145"/>
      <c r="H280" s="145"/>
      <c r="I280" s="145"/>
      <c r="J280" s="145"/>
      <c r="K280" s="145"/>
      <c r="L280" s="145"/>
      <c r="M280" s="145"/>
      <c r="N280" s="145"/>
      <c r="O280" s="145"/>
      <c r="P280" s="145"/>
      <c r="Q280" s="145"/>
      <c r="R280" s="145"/>
      <c r="S280" s="145"/>
      <c r="T280" s="145"/>
      <c r="U280" s="145"/>
      <c r="V280" s="145"/>
      <c r="W280" s="145"/>
      <c r="X280" s="145"/>
      <c r="Y280" s="145"/>
      <c r="Z280" s="145"/>
      <c r="AA280" s="145"/>
      <c r="AB280" s="145"/>
      <c r="AC280" s="145"/>
      <c r="AD280" s="145"/>
      <c r="AE280" s="145"/>
      <c r="AF280" s="145"/>
      <c r="AG280" s="145"/>
      <c r="AH280" s="145"/>
      <c r="AI280" s="145"/>
    </row>
    <row r="281" spans="1:35" s="149" customFormat="1" ht="27.75" customHeight="1" hidden="1" outlineLevel="2">
      <c r="A281" s="148"/>
      <c r="B281" s="141"/>
      <c r="C281" s="585" t="s">
        <v>387</v>
      </c>
      <c r="D281" s="585"/>
      <c r="E281" s="585"/>
      <c r="F281" s="585"/>
      <c r="G281" s="585"/>
      <c r="H281" s="585"/>
      <c r="I281" s="585"/>
      <c r="J281" s="585"/>
      <c r="K281" s="585"/>
      <c r="L281" s="585"/>
      <c r="M281" s="585"/>
      <c r="N281" s="585"/>
      <c r="O281" s="585"/>
      <c r="P281" s="585"/>
      <c r="Q281" s="585"/>
      <c r="R281" s="585"/>
      <c r="S281" s="585"/>
      <c r="T281" s="585"/>
      <c r="U281" s="585"/>
      <c r="V281" s="585"/>
      <c r="W281" s="585"/>
      <c r="X281" s="585"/>
      <c r="Y281" s="585"/>
      <c r="Z281" s="585"/>
      <c r="AA281" s="585"/>
      <c r="AB281" s="585"/>
      <c r="AC281" s="585"/>
      <c r="AD281" s="585"/>
      <c r="AE281" s="585"/>
      <c r="AF281" s="585"/>
      <c r="AG281" s="585"/>
      <c r="AH281" s="585"/>
      <c r="AI281" s="585"/>
    </row>
    <row r="282" spans="1:35" s="149" customFormat="1" ht="15" customHeight="1" hidden="1" outlineLevel="2">
      <c r="A282" s="148"/>
      <c r="B282" s="141"/>
      <c r="C282" s="145"/>
      <c r="D282" s="145"/>
      <c r="E282" s="145"/>
      <c r="F282" s="145"/>
      <c r="G282" s="145"/>
      <c r="H282" s="145"/>
      <c r="I282" s="145"/>
      <c r="J282" s="145"/>
      <c r="K282" s="145"/>
      <c r="L282" s="145"/>
      <c r="M282" s="145"/>
      <c r="N282" s="145"/>
      <c r="O282" s="145"/>
      <c r="P282" s="145"/>
      <c r="Q282" s="145"/>
      <c r="R282" s="145"/>
      <c r="S282" s="145"/>
      <c r="T282" s="145"/>
      <c r="U282" s="145"/>
      <c r="V282" s="145"/>
      <c r="W282" s="145"/>
      <c r="X282" s="145"/>
      <c r="Y282" s="145"/>
      <c r="Z282" s="145"/>
      <c r="AA282" s="145"/>
      <c r="AB282" s="145"/>
      <c r="AC282" s="145"/>
      <c r="AD282" s="145"/>
      <c r="AE282" s="145"/>
      <c r="AF282" s="145"/>
      <c r="AG282" s="145"/>
      <c r="AH282" s="145"/>
      <c r="AI282" s="145"/>
    </row>
    <row r="283" spans="1:35" s="149" customFormat="1" ht="55.5" customHeight="1" hidden="1" outlineLevel="2">
      <c r="A283" s="148"/>
      <c r="B283" s="141"/>
      <c r="C283" s="573" t="s">
        <v>388</v>
      </c>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row>
    <row r="284" spans="1:35" s="149" customFormat="1" ht="1.5" customHeight="1" hidden="1" outlineLevel="1" collapsed="1">
      <c r="A284" s="148"/>
      <c r="B284" s="141"/>
      <c r="C284" s="145"/>
      <c r="D284" s="145"/>
      <c r="E284" s="145"/>
      <c r="F284" s="145"/>
      <c r="G284" s="145"/>
      <c r="H284" s="145"/>
      <c r="I284" s="145"/>
      <c r="J284" s="145"/>
      <c r="K284" s="145"/>
      <c r="L284" s="145"/>
      <c r="M284" s="145"/>
      <c r="N284" s="145"/>
      <c r="O284" s="145"/>
      <c r="P284" s="145"/>
      <c r="Q284" s="145"/>
      <c r="R284" s="145"/>
      <c r="S284" s="145"/>
      <c r="T284" s="145"/>
      <c r="U284" s="145"/>
      <c r="V284" s="145"/>
      <c r="W284" s="145"/>
      <c r="X284" s="145"/>
      <c r="Y284" s="145"/>
      <c r="Z284" s="145"/>
      <c r="AA284" s="145"/>
      <c r="AB284" s="145"/>
      <c r="AC284" s="145"/>
      <c r="AD284" s="145"/>
      <c r="AE284" s="145"/>
      <c r="AF284" s="145"/>
      <c r="AG284" s="145"/>
      <c r="AH284" s="145"/>
      <c r="AI284" s="145"/>
    </row>
    <row r="285" spans="1:35" s="149" customFormat="1" ht="1.5" customHeight="1" hidden="1">
      <c r="A285" s="148"/>
      <c r="B285" s="141"/>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row>
    <row r="286" spans="1:35" s="149" customFormat="1" ht="12.75" customHeight="1" hidden="1" outlineLevel="1">
      <c r="A286" s="148"/>
      <c r="B286" s="141"/>
      <c r="C286" s="145"/>
      <c r="D286" s="145"/>
      <c r="E286" s="145"/>
      <c r="F286" s="145"/>
      <c r="G286" s="145"/>
      <c r="H286" s="145"/>
      <c r="I286" s="145"/>
      <c r="J286" s="145"/>
      <c r="K286" s="145"/>
      <c r="L286" s="145"/>
      <c r="M286" s="145"/>
      <c r="N286" s="145"/>
      <c r="O286" s="145"/>
      <c r="P286" s="145"/>
      <c r="Q286" s="145"/>
      <c r="R286" s="145"/>
      <c r="S286" s="145"/>
      <c r="T286" s="145"/>
      <c r="U286" s="145"/>
      <c r="V286" s="145"/>
      <c r="W286" s="145"/>
      <c r="X286" s="145"/>
      <c r="Y286" s="145"/>
      <c r="Z286" s="145"/>
      <c r="AA286" s="145"/>
      <c r="AB286" s="145"/>
      <c r="AC286" s="145"/>
      <c r="AD286" s="145"/>
      <c r="AE286" s="145"/>
      <c r="AF286" s="145"/>
      <c r="AG286" s="145"/>
      <c r="AH286" s="145"/>
      <c r="AI286" s="145"/>
    </row>
    <row r="287" spans="1:35" s="149" customFormat="1" ht="15" customHeight="1" hidden="1" outlineLevel="1">
      <c r="A287" s="148" t="s">
        <v>377</v>
      </c>
      <c r="B287" s="141" t="s">
        <v>194</v>
      </c>
      <c r="C287" s="141" t="s">
        <v>389</v>
      </c>
      <c r="D287" s="140"/>
      <c r="E287" s="140"/>
      <c r="F287" s="140"/>
      <c r="G287" s="140"/>
      <c r="H287" s="140"/>
      <c r="I287" s="140"/>
      <c r="J287" s="140"/>
      <c r="K287" s="140"/>
      <c r="L287" s="140"/>
      <c r="M287" s="140"/>
      <c r="N287" s="140"/>
      <c r="O287" s="140"/>
      <c r="P287" s="140"/>
      <c r="Q287" s="140"/>
      <c r="R287" s="140"/>
      <c r="S287" s="140"/>
      <c r="T287" s="140"/>
      <c r="U287" s="140"/>
      <c r="V287" s="140"/>
      <c r="W287" s="140"/>
      <c r="X287" s="140"/>
      <c r="Y287" s="140"/>
      <c r="Z287" s="140"/>
      <c r="AA287" s="140"/>
      <c r="AB287" s="140"/>
      <c r="AC287" s="140"/>
      <c r="AD287" s="140"/>
      <c r="AE287" s="140"/>
      <c r="AF287" s="140"/>
      <c r="AG287" s="140"/>
      <c r="AH287" s="140"/>
      <c r="AI287" s="140"/>
    </row>
    <row r="288" spans="1:35" s="149" customFormat="1" ht="15" customHeight="1" hidden="1" outlineLevel="2">
      <c r="A288" s="148"/>
      <c r="B288" s="141"/>
      <c r="C288" s="156" t="s">
        <v>390</v>
      </c>
      <c r="D288" s="145"/>
      <c r="E288" s="145"/>
      <c r="F288" s="145"/>
      <c r="G288" s="145"/>
      <c r="H288" s="145"/>
      <c r="I288" s="145"/>
      <c r="J288" s="145"/>
      <c r="K288" s="145"/>
      <c r="L288" s="145"/>
      <c r="M288" s="145"/>
      <c r="N288" s="145"/>
      <c r="O288" s="145"/>
      <c r="P288" s="145"/>
      <c r="Q288" s="145"/>
      <c r="R288" s="145"/>
      <c r="S288" s="145"/>
      <c r="T288" s="145"/>
      <c r="U288" s="145"/>
      <c r="V288" s="145"/>
      <c r="W288" s="145"/>
      <c r="X288" s="145"/>
      <c r="Y288" s="145"/>
      <c r="Z288" s="145"/>
      <c r="AA288" s="145"/>
      <c r="AB288" s="145"/>
      <c r="AC288" s="145"/>
      <c r="AD288" s="145"/>
      <c r="AE288" s="145"/>
      <c r="AF288" s="145"/>
      <c r="AG288" s="145"/>
      <c r="AH288" s="145"/>
      <c r="AI288" s="145"/>
    </row>
    <row r="289" spans="1:35" s="149" customFormat="1" ht="15" customHeight="1" hidden="1" outlineLevel="2">
      <c r="A289" s="148"/>
      <c r="B289" s="141"/>
      <c r="C289" s="578" t="s">
        <v>391</v>
      </c>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row>
    <row r="290" spans="1:35" s="149" customFormat="1" ht="111.75" customHeight="1" hidden="1" outlineLevel="2">
      <c r="A290" s="148"/>
      <c r="B290" s="141"/>
      <c r="C290" s="573" t="s">
        <v>392</v>
      </c>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row>
    <row r="291" spans="1:35" s="149" customFormat="1" ht="15" customHeight="1" hidden="1" outlineLevel="2">
      <c r="A291" s="148"/>
      <c r="B291" s="141"/>
      <c r="C291" s="583" t="s">
        <v>393</v>
      </c>
      <c r="D291" s="583"/>
      <c r="E291" s="583"/>
      <c r="F291" s="583"/>
      <c r="G291" s="583"/>
      <c r="H291" s="583"/>
      <c r="I291" s="583"/>
      <c r="J291" s="583"/>
      <c r="K291" s="583"/>
      <c r="L291" s="583"/>
      <c r="M291" s="583"/>
      <c r="N291" s="583"/>
      <c r="O291" s="583"/>
      <c r="P291" s="583"/>
      <c r="Q291" s="583"/>
      <c r="R291" s="583"/>
      <c r="S291" s="583"/>
      <c r="T291" s="583"/>
      <c r="U291" s="583"/>
      <c r="V291" s="583"/>
      <c r="W291" s="583"/>
      <c r="X291" s="583"/>
      <c r="Y291" s="583"/>
      <c r="Z291" s="583"/>
      <c r="AA291" s="583"/>
      <c r="AB291" s="583"/>
      <c r="AC291" s="583"/>
      <c r="AD291" s="583"/>
      <c r="AE291" s="583"/>
      <c r="AF291" s="583"/>
      <c r="AG291" s="583"/>
      <c r="AH291" s="583"/>
      <c r="AI291" s="583"/>
    </row>
    <row r="292" spans="1:35" s="149" customFormat="1" ht="168" customHeight="1" hidden="1" outlineLevel="2">
      <c r="A292" s="148"/>
      <c r="B292" s="141"/>
      <c r="C292" s="573" t="s">
        <v>394</v>
      </c>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row>
    <row r="293" spans="1:35" s="149" customFormat="1" ht="15" customHeight="1" hidden="1" outlineLevel="2">
      <c r="A293" s="148"/>
      <c r="B293" s="141"/>
      <c r="C293" s="140"/>
      <c r="D293" s="140"/>
      <c r="E293" s="140"/>
      <c r="F293" s="140"/>
      <c r="G293" s="140"/>
      <c r="H293" s="140"/>
      <c r="I293" s="140"/>
      <c r="J293" s="140"/>
      <c r="K293" s="584" t="s">
        <v>193</v>
      </c>
      <c r="L293" s="584"/>
      <c r="M293" s="584"/>
      <c r="N293" s="584"/>
      <c r="O293" s="584"/>
      <c r="P293" s="584"/>
      <c r="Q293" s="584"/>
      <c r="R293" s="584"/>
      <c r="S293" s="584"/>
      <c r="T293" s="584"/>
      <c r="U293" s="584"/>
      <c r="V293" s="584"/>
      <c r="W293" s="140"/>
      <c r="X293" s="584" t="s">
        <v>395</v>
      </c>
      <c r="Y293" s="584"/>
      <c r="Z293" s="584"/>
      <c r="AA293" s="584"/>
      <c r="AB293" s="584"/>
      <c r="AC293" s="584"/>
      <c r="AD293" s="584"/>
      <c r="AE293" s="584"/>
      <c r="AF293" s="584"/>
      <c r="AG293" s="584"/>
      <c r="AH293" s="584"/>
      <c r="AI293" s="584"/>
    </row>
    <row r="294" spans="1:35" s="149" customFormat="1" ht="55.5" customHeight="1" hidden="1" outlineLevel="2">
      <c r="A294" s="148"/>
      <c r="B294" s="141"/>
      <c r="C294" s="579" t="s">
        <v>396</v>
      </c>
      <c r="D294" s="579"/>
      <c r="E294" s="579"/>
      <c r="F294" s="579"/>
      <c r="G294" s="579"/>
      <c r="H294" s="579"/>
      <c r="I294" s="579"/>
      <c r="J294" s="140"/>
      <c r="K294" s="580" t="s">
        <v>397</v>
      </c>
      <c r="L294" s="581"/>
      <c r="M294" s="581"/>
      <c r="N294" s="581"/>
      <c r="O294" s="581"/>
      <c r="P294" s="581"/>
      <c r="Q294" s="581"/>
      <c r="R294" s="581"/>
      <c r="S294" s="581"/>
      <c r="T294" s="581"/>
      <c r="U294" s="581"/>
      <c r="V294" s="581"/>
      <c r="W294" s="140"/>
      <c r="X294" s="580" t="s">
        <v>398</v>
      </c>
      <c r="Y294" s="581"/>
      <c r="Z294" s="581"/>
      <c r="AA294" s="581"/>
      <c r="AB294" s="581"/>
      <c r="AC294" s="581"/>
      <c r="AD294" s="581"/>
      <c r="AE294" s="581"/>
      <c r="AF294" s="581"/>
      <c r="AG294" s="581"/>
      <c r="AH294" s="581"/>
      <c r="AI294" s="581"/>
    </row>
    <row r="295" spans="1:35" s="149" customFormat="1" ht="210" customHeight="1" hidden="1" outlineLevel="2">
      <c r="A295" s="148"/>
      <c r="B295" s="141"/>
      <c r="C295" s="140" t="s">
        <v>399</v>
      </c>
      <c r="D295" s="140"/>
      <c r="E295" s="140"/>
      <c r="F295" s="140"/>
      <c r="G295" s="140"/>
      <c r="H295" s="140"/>
      <c r="I295" s="140"/>
      <c r="J295" s="140"/>
      <c r="K295" s="573" t="s">
        <v>400</v>
      </c>
      <c r="L295" s="582"/>
      <c r="M295" s="582"/>
      <c r="N295" s="582"/>
      <c r="O295" s="582"/>
      <c r="P295" s="582"/>
      <c r="Q295" s="582"/>
      <c r="R295" s="582"/>
      <c r="S295" s="582"/>
      <c r="T295" s="582"/>
      <c r="U295" s="582"/>
      <c r="V295" s="582"/>
      <c r="W295" s="140"/>
      <c r="X295" s="573" t="s">
        <v>401</v>
      </c>
      <c r="Y295" s="582"/>
      <c r="Z295" s="582"/>
      <c r="AA295" s="582"/>
      <c r="AB295" s="582"/>
      <c r="AC295" s="582"/>
      <c r="AD295" s="582"/>
      <c r="AE295" s="582"/>
      <c r="AF295" s="582"/>
      <c r="AG295" s="582"/>
      <c r="AH295" s="582"/>
      <c r="AI295" s="582"/>
    </row>
    <row r="296" spans="1:35" s="149" customFormat="1" ht="15" customHeight="1" hidden="1" outlineLevel="2">
      <c r="A296" s="148"/>
      <c r="B296" s="141"/>
      <c r="C296" s="573" t="s">
        <v>402</v>
      </c>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row>
    <row r="297" spans="1:35" s="149" customFormat="1" ht="1.5" customHeight="1" hidden="1" outlineLevel="1">
      <c r="A297" s="148"/>
      <c r="B297" s="141"/>
      <c r="C297" s="145"/>
      <c r="D297" s="145"/>
      <c r="E297" s="145"/>
      <c r="F297" s="145"/>
      <c r="G297" s="145"/>
      <c r="H297" s="145"/>
      <c r="I297" s="145"/>
      <c r="J297" s="145"/>
      <c r="K297" s="145"/>
      <c r="L297" s="145"/>
      <c r="M297" s="145"/>
      <c r="N297" s="145"/>
      <c r="O297" s="145"/>
      <c r="P297" s="145"/>
      <c r="Q297" s="145"/>
      <c r="R297" s="145"/>
      <c r="S297" s="145"/>
      <c r="T297" s="145"/>
      <c r="U297" s="145"/>
      <c r="V297" s="145"/>
      <c r="W297" s="145"/>
      <c r="X297" s="145"/>
      <c r="Y297" s="145"/>
      <c r="Z297" s="145"/>
      <c r="AA297" s="145"/>
      <c r="AB297" s="145"/>
      <c r="AC297" s="145"/>
      <c r="AD297" s="145"/>
      <c r="AE297" s="145"/>
      <c r="AF297" s="145"/>
      <c r="AG297" s="145"/>
      <c r="AH297" s="145"/>
      <c r="AI297" s="145"/>
    </row>
    <row r="298" spans="1:35" s="149" customFormat="1" ht="15" customHeight="1" hidden="1" outlineLevel="2">
      <c r="A298" s="148"/>
      <c r="B298" s="141"/>
      <c r="C298" s="578" t="s">
        <v>403</v>
      </c>
      <c r="D298" s="578"/>
      <c r="E298" s="578"/>
      <c r="F298" s="578"/>
      <c r="G298" s="578"/>
      <c r="H298" s="578"/>
      <c r="I298" s="578"/>
      <c r="J298" s="578"/>
      <c r="K298" s="578"/>
      <c r="L298" s="578"/>
      <c r="M298" s="578"/>
      <c r="N298" s="578"/>
      <c r="O298" s="578"/>
      <c r="P298" s="578"/>
      <c r="Q298" s="578"/>
      <c r="R298" s="578"/>
      <c r="S298" s="578"/>
      <c r="T298" s="578"/>
      <c r="U298" s="578"/>
      <c r="V298" s="578"/>
      <c r="W298" s="578"/>
      <c r="X298" s="578"/>
      <c r="Y298" s="578"/>
      <c r="Z298" s="578"/>
      <c r="AA298" s="578"/>
      <c r="AB298" s="578"/>
      <c r="AC298" s="578"/>
      <c r="AD298" s="578"/>
      <c r="AE298" s="578"/>
      <c r="AF298" s="578"/>
      <c r="AG298" s="578"/>
      <c r="AH298" s="578"/>
      <c r="AI298" s="578"/>
    </row>
    <row r="299" spans="1:35" s="149" customFormat="1" ht="93.75" customHeight="1" hidden="1" outlineLevel="2">
      <c r="A299" s="148"/>
      <c r="B299" s="141"/>
      <c r="C299" s="573" t="s">
        <v>404</v>
      </c>
      <c r="D299" s="573"/>
      <c r="E299" s="573"/>
      <c r="F299" s="573"/>
      <c r="G299" s="573"/>
      <c r="H299" s="573"/>
      <c r="I299" s="573"/>
      <c r="J299" s="573"/>
      <c r="K299" s="573"/>
      <c r="L299" s="573"/>
      <c r="M299" s="573"/>
      <c r="N299" s="573"/>
      <c r="O299" s="573"/>
      <c r="P299" s="573"/>
      <c r="Q299" s="573"/>
      <c r="R299" s="573"/>
      <c r="S299" s="573"/>
      <c r="T299" s="573"/>
      <c r="U299" s="573"/>
      <c r="V299" s="573"/>
      <c r="W299" s="573"/>
      <c r="X299" s="573"/>
      <c r="Y299" s="573"/>
      <c r="Z299" s="573"/>
      <c r="AA299" s="573"/>
      <c r="AB299" s="573"/>
      <c r="AC299" s="573"/>
      <c r="AD299" s="573"/>
      <c r="AE299" s="573"/>
      <c r="AF299" s="573"/>
      <c r="AG299" s="573"/>
      <c r="AH299" s="573"/>
      <c r="AI299" s="573"/>
    </row>
    <row r="300" spans="1:35" s="149" customFormat="1" ht="1.5" customHeight="1" hidden="1" outlineLevel="1">
      <c r="A300" s="148"/>
      <c r="B300" s="141"/>
      <c r="C300" s="145"/>
      <c r="D300" s="145"/>
      <c r="E300" s="145"/>
      <c r="F300" s="145"/>
      <c r="G300" s="145"/>
      <c r="H300" s="145"/>
      <c r="I300" s="145"/>
      <c r="J300" s="145"/>
      <c r="K300" s="145"/>
      <c r="L300" s="145"/>
      <c r="M300" s="145"/>
      <c r="N300" s="145"/>
      <c r="O300" s="145"/>
      <c r="P300" s="145"/>
      <c r="Q300" s="145"/>
      <c r="R300" s="145"/>
      <c r="S300" s="145"/>
      <c r="T300" s="145"/>
      <c r="U300" s="145"/>
      <c r="V300" s="145"/>
      <c r="W300" s="145"/>
      <c r="X300" s="145"/>
      <c r="Y300" s="145"/>
      <c r="Z300" s="145"/>
      <c r="AA300" s="145"/>
      <c r="AB300" s="145"/>
      <c r="AC300" s="145"/>
      <c r="AD300" s="145"/>
      <c r="AE300" s="145"/>
      <c r="AF300" s="145"/>
      <c r="AG300" s="145"/>
      <c r="AH300" s="145"/>
      <c r="AI300" s="145"/>
    </row>
    <row r="301" spans="1:35" s="149" customFormat="1" ht="1.5" customHeight="1" hidden="1" collapsed="1">
      <c r="A301" s="148"/>
      <c r="B301" s="141"/>
      <c r="C301" s="145"/>
      <c r="D301" s="145"/>
      <c r="E301" s="145"/>
      <c r="F301" s="145"/>
      <c r="G301" s="145"/>
      <c r="H301" s="145"/>
      <c r="I301" s="145"/>
      <c r="J301" s="145"/>
      <c r="K301" s="145"/>
      <c r="L301" s="145"/>
      <c r="M301" s="145"/>
      <c r="N301" s="145"/>
      <c r="O301" s="145"/>
      <c r="P301" s="145"/>
      <c r="Q301" s="145"/>
      <c r="R301" s="145"/>
      <c r="S301" s="145"/>
      <c r="T301" s="145"/>
      <c r="U301" s="145"/>
      <c r="V301" s="145"/>
      <c r="W301" s="145"/>
      <c r="X301" s="145"/>
      <c r="Y301" s="145"/>
      <c r="Z301" s="145"/>
      <c r="AA301" s="145"/>
      <c r="AB301" s="145"/>
      <c r="AC301" s="145"/>
      <c r="AD301" s="145"/>
      <c r="AE301" s="145"/>
      <c r="AF301" s="145"/>
      <c r="AG301" s="145"/>
      <c r="AH301" s="145"/>
      <c r="AI301" s="145"/>
    </row>
    <row r="302" spans="1:35" s="149" customFormat="1" ht="15" customHeight="1" outlineLevel="1">
      <c r="A302" s="148"/>
      <c r="B302" s="141"/>
      <c r="C302" s="145"/>
      <c r="D302" s="145"/>
      <c r="E302" s="145"/>
      <c r="F302" s="145"/>
      <c r="G302" s="145"/>
      <c r="H302" s="145"/>
      <c r="I302" s="145"/>
      <c r="J302" s="145"/>
      <c r="K302" s="145"/>
      <c r="L302" s="145"/>
      <c r="M302" s="145"/>
      <c r="N302" s="145"/>
      <c r="O302" s="145"/>
      <c r="P302" s="145"/>
      <c r="Q302" s="145"/>
      <c r="R302" s="145"/>
      <c r="S302" s="145"/>
      <c r="T302" s="145"/>
      <c r="U302" s="145"/>
      <c r="V302" s="145"/>
      <c r="W302" s="145"/>
      <c r="X302" s="145"/>
      <c r="Y302" s="145"/>
      <c r="Z302" s="145"/>
      <c r="AA302" s="145"/>
      <c r="AB302" s="145"/>
      <c r="AC302" s="145"/>
      <c r="AD302" s="145"/>
      <c r="AE302" s="145"/>
      <c r="AF302" s="145"/>
      <c r="AG302" s="145"/>
      <c r="AH302" s="145"/>
      <c r="AI302" s="145"/>
    </row>
    <row r="303" spans="1:35" s="149" customFormat="1" ht="15" customHeight="1" outlineLevel="1">
      <c r="A303" s="286">
        <v>2.13</v>
      </c>
      <c r="B303" s="141" t="s">
        <v>194</v>
      </c>
      <c r="C303" s="141" t="s">
        <v>405</v>
      </c>
      <c r="D303" s="145"/>
      <c r="E303" s="145"/>
      <c r="F303" s="145"/>
      <c r="G303" s="145"/>
      <c r="H303" s="145"/>
      <c r="I303" s="145"/>
      <c r="J303" s="145"/>
      <c r="K303" s="145"/>
      <c r="L303" s="145"/>
      <c r="M303" s="145"/>
      <c r="N303" s="145"/>
      <c r="O303" s="145"/>
      <c r="P303" s="145"/>
      <c r="Q303" s="145"/>
      <c r="R303" s="145"/>
      <c r="S303" s="145"/>
      <c r="T303" s="145"/>
      <c r="U303" s="145"/>
      <c r="V303" s="145"/>
      <c r="W303" s="145"/>
      <c r="X303" s="145"/>
      <c r="Y303" s="145"/>
      <c r="Z303" s="145"/>
      <c r="AA303" s="145"/>
      <c r="AB303" s="145"/>
      <c r="AC303" s="145"/>
      <c r="AD303" s="145"/>
      <c r="AE303" s="145"/>
      <c r="AF303" s="145"/>
      <c r="AG303" s="145"/>
      <c r="AH303" s="145"/>
      <c r="AI303" s="145"/>
    </row>
    <row r="304" spans="1:35" s="149" customFormat="1" ht="15" customHeight="1" outlineLevel="1">
      <c r="A304" s="148"/>
      <c r="B304" s="141"/>
      <c r="C304" s="141"/>
      <c r="D304" s="145"/>
      <c r="E304" s="145"/>
      <c r="F304" s="145"/>
      <c r="G304" s="145"/>
      <c r="H304" s="145"/>
      <c r="I304" s="145"/>
      <c r="J304" s="145"/>
      <c r="K304" s="145"/>
      <c r="L304" s="145"/>
      <c r="M304" s="145"/>
      <c r="N304" s="145"/>
      <c r="O304" s="145"/>
      <c r="P304" s="145"/>
      <c r="Q304" s="145"/>
      <c r="R304" s="145"/>
      <c r="S304" s="145"/>
      <c r="T304" s="145"/>
      <c r="U304" s="145"/>
      <c r="V304" s="145"/>
      <c r="W304" s="145"/>
      <c r="X304" s="145"/>
      <c r="Y304" s="145"/>
      <c r="Z304" s="145"/>
      <c r="AA304" s="145"/>
      <c r="AB304" s="145"/>
      <c r="AC304" s="145"/>
      <c r="AD304" s="145"/>
      <c r="AE304" s="145"/>
      <c r="AF304" s="145"/>
      <c r="AG304" s="145"/>
      <c r="AH304" s="145"/>
      <c r="AI304" s="145"/>
    </row>
    <row r="305" spans="1:35" s="149" customFormat="1" ht="15" customHeight="1" outlineLevel="1">
      <c r="A305" s="148"/>
      <c r="B305" s="141"/>
      <c r="C305" s="150" t="s">
        <v>406</v>
      </c>
      <c r="D305" s="145"/>
      <c r="E305" s="145"/>
      <c r="F305" s="145"/>
      <c r="G305" s="145"/>
      <c r="H305" s="145"/>
      <c r="I305" s="145"/>
      <c r="J305" s="145"/>
      <c r="K305" s="145"/>
      <c r="L305" s="145"/>
      <c r="M305" s="145"/>
      <c r="N305" s="145"/>
      <c r="O305" s="145"/>
      <c r="P305" s="145"/>
      <c r="Q305" s="145"/>
      <c r="R305" s="145"/>
      <c r="S305" s="145"/>
      <c r="T305" s="145"/>
      <c r="U305" s="145"/>
      <c r="V305" s="145"/>
      <c r="W305" s="145"/>
      <c r="X305" s="145"/>
      <c r="Y305" s="145"/>
      <c r="Z305" s="145"/>
      <c r="AA305" s="145"/>
      <c r="AB305" s="145"/>
      <c r="AC305" s="145"/>
      <c r="AD305" s="145"/>
      <c r="AE305" s="145"/>
      <c r="AF305" s="145"/>
      <c r="AG305" s="145"/>
      <c r="AH305" s="145"/>
      <c r="AI305" s="145"/>
    </row>
    <row r="306" spans="1:35" s="149" customFormat="1" ht="15" customHeight="1" outlineLevel="1">
      <c r="A306" s="148"/>
      <c r="B306" s="141"/>
      <c r="C306" s="573" t="s">
        <v>407</v>
      </c>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row>
    <row r="307" spans="1:35" s="149" customFormat="1" ht="27.75" customHeight="1" outlineLevel="1">
      <c r="A307" s="148"/>
      <c r="B307" s="141"/>
      <c r="C307" s="147" t="s">
        <v>5</v>
      </c>
      <c r="D307" s="577" t="s">
        <v>408</v>
      </c>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row>
    <row r="308" spans="1:35" s="149" customFormat="1" ht="15" customHeight="1" outlineLevel="1">
      <c r="A308" s="148"/>
      <c r="B308" s="141"/>
      <c r="C308" s="147" t="s">
        <v>5</v>
      </c>
      <c r="D308" s="577" t="s">
        <v>409</v>
      </c>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row>
    <row r="309" spans="1:35" s="149" customFormat="1" ht="15" customHeight="1" outlineLevel="1">
      <c r="A309" s="148"/>
      <c r="B309" s="141"/>
      <c r="C309" s="147" t="s">
        <v>5</v>
      </c>
      <c r="D309" s="577" t="s">
        <v>410</v>
      </c>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row>
    <row r="310" spans="1:35" s="149" customFormat="1" ht="15" customHeight="1" outlineLevel="1">
      <c r="A310" s="148"/>
      <c r="B310" s="141"/>
      <c r="C310" s="147" t="s">
        <v>5</v>
      </c>
      <c r="D310" s="577" t="s">
        <v>411</v>
      </c>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row>
    <row r="311" spans="1:35" s="149" customFormat="1" ht="15" customHeight="1" outlineLevel="1">
      <c r="A311" s="148"/>
      <c r="B311" s="141"/>
      <c r="C311" s="147" t="s">
        <v>5</v>
      </c>
      <c r="D311" s="577" t="s">
        <v>412</v>
      </c>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row>
    <row r="312" spans="1:35" s="149" customFormat="1" ht="15" customHeight="1" outlineLevel="1">
      <c r="A312" s="148"/>
      <c r="B312" s="141"/>
      <c r="C312" s="147"/>
      <c r="D312" s="142"/>
      <c r="E312" s="142"/>
      <c r="F312" s="142"/>
      <c r="G312" s="142"/>
      <c r="H312" s="142"/>
      <c r="I312" s="142"/>
      <c r="J312" s="142"/>
      <c r="K312" s="142"/>
      <c r="L312" s="142"/>
      <c r="M312" s="142"/>
      <c r="N312" s="142"/>
      <c r="O312" s="142"/>
      <c r="P312" s="142"/>
      <c r="Q312" s="142"/>
      <c r="R312" s="142"/>
      <c r="S312" s="142"/>
      <c r="T312" s="142"/>
      <c r="U312" s="142"/>
      <c r="V312" s="142"/>
      <c r="W312" s="142"/>
      <c r="X312" s="142"/>
      <c r="Y312" s="142"/>
      <c r="Z312" s="142"/>
      <c r="AA312" s="142"/>
      <c r="AB312" s="142"/>
      <c r="AC312" s="142"/>
      <c r="AD312" s="142"/>
      <c r="AE312" s="142"/>
      <c r="AF312" s="142"/>
      <c r="AG312" s="142"/>
      <c r="AH312" s="142"/>
      <c r="AI312" s="142"/>
    </row>
    <row r="313" spans="1:35" s="149" customFormat="1" ht="15" customHeight="1" outlineLevel="1">
      <c r="A313" s="148"/>
      <c r="B313" s="141"/>
      <c r="C313" s="150" t="s">
        <v>413</v>
      </c>
      <c r="D313" s="145"/>
      <c r="E313" s="145"/>
      <c r="F313" s="145"/>
      <c r="G313" s="145"/>
      <c r="H313" s="145"/>
      <c r="I313" s="145"/>
      <c r="J313" s="145"/>
      <c r="K313" s="145"/>
      <c r="L313" s="145"/>
      <c r="M313" s="145"/>
      <c r="N313" s="145"/>
      <c r="O313" s="145"/>
      <c r="P313" s="145"/>
      <c r="Q313" s="145"/>
      <c r="R313" s="145"/>
      <c r="S313" s="145"/>
      <c r="T313" s="145"/>
      <c r="U313" s="145"/>
      <c r="V313" s="145"/>
      <c r="W313" s="145"/>
      <c r="X313" s="145"/>
      <c r="Y313" s="145"/>
      <c r="Z313" s="145"/>
      <c r="AA313" s="145"/>
      <c r="AB313" s="145"/>
      <c r="AC313" s="145"/>
      <c r="AD313" s="145"/>
      <c r="AE313" s="145"/>
      <c r="AF313" s="145"/>
      <c r="AG313" s="145"/>
      <c r="AH313" s="145"/>
      <c r="AI313" s="145"/>
    </row>
    <row r="314" spans="1:35" s="149" customFormat="1" ht="55.5" customHeight="1" outlineLevel="1">
      <c r="A314" s="148"/>
      <c r="B314" s="141"/>
      <c r="C314" s="573" t="s">
        <v>414</v>
      </c>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row>
    <row r="315" spans="1:35" s="149" customFormat="1" ht="15" customHeight="1" outlineLevel="1">
      <c r="A315" s="148"/>
      <c r="B315" s="141"/>
      <c r="C315" s="147" t="s">
        <v>5</v>
      </c>
      <c r="D315" s="577" t="s">
        <v>410</v>
      </c>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row>
    <row r="316" spans="1:35" s="149" customFormat="1" ht="15" customHeight="1" outlineLevel="1">
      <c r="A316" s="148"/>
      <c r="B316" s="141"/>
      <c r="C316" s="147" t="s">
        <v>5</v>
      </c>
      <c r="D316" s="577" t="s">
        <v>415</v>
      </c>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row>
    <row r="317" spans="1:35" s="149" customFormat="1" ht="15" customHeight="1" outlineLevel="1">
      <c r="A317" s="148"/>
      <c r="B317" s="141"/>
      <c r="C317" s="147" t="s">
        <v>5</v>
      </c>
      <c r="D317" s="577" t="s">
        <v>416</v>
      </c>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row>
    <row r="318" spans="1:35" s="149" customFormat="1" ht="15" customHeight="1" outlineLevel="1">
      <c r="A318" s="148"/>
      <c r="B318" s="141"/>
      <c r="C318" s="147" t="s">
        <v>5</v>
      </c>
      <c r="D318" s="577" t="s">
        <v>417</v>
      </c>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row>
    <row r="319" spans="1:35" s="149" customFormat="1" ht="15" customHeight="1" outlineLevel="1">
      <c r="A319" s="148"/>
      <c r="B319" s="141"/>
      <c r="C319" s="147"/>
      <c r="D319" s="142"/>
      <c r="E319" s="142"/>
      <c r="F319" s="142"/>
      <c r="G319" s="142"/>
      <c r="H319" s="142"/>
      <c r="I319" s="142"/>
      <c r="J319" s="142"/>
      <c r="K319" s="142"/>
      <c r="L319" s="142"/>
      <c r="M319" s="142"/>
      <c r="N319" s="142"/>
      <c r="O319" s="142"/>
      <c r="P319" s="142"/>
      <c r="Q319" s="142"/>
      <c r="R319" s="142"/>
      <c r="S319" s="142"/>
      <c r="T319" s="142"/>
      <c r="U319" s="142"/>
      <c r="V319" s="142"/>
      <c r="W319" s="142"/>
      <c r="X319" s="142"/>
      <c r="Y319" s="142"/>
      <c r="Z319" s="142"/>
      <c r="AA319" s="142"/>
      <c r="AB319" s="142"/>
      <c r="AC319" s="142"/>
      <c r="AD319" s="142"/>
      <c r="AE319" s="142"/>
      <c r="AF319" s="142"/>
      <c r="AG319" s="142"/>
      <c r="AH319" s="142"/>
      <c r="AI319" s="142"/>
    </row>
    <row r="320" spans="1:35" s="149" customFormat="1" ht="15" customHeight="1" outlineLevel="1">
      <c r="A320" s="148"/>
      <c r="B320" s="141"/>
      <c r="C320" s="573" t="s">
        <v>418</v>
      </c>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row>
    <row r="321" spans="1:35" s="149" customFormat="1" ht="15" customHeight="1" outlineLevel="1">
      <c r="A321" s="148"/>
      <c r="B321" s="141"/>
      <c r="C321" s="145"/>
      <c r="D321" s="145"/>
      <c r="E321" s="145"/>
      <c r="F321" s="145"/>
      <c r="G321" s="145"/>
      <c r="H321" s="145"/>
      <c r="I321" s="145"/>
      <c r="J321" s="145"/>
      <c r="K321" s="145"/>
      <c r="L321" s="145"/>
      <c r="M321" s="145"/>
      <c r="N321" s="145"/>
      <c r="O321" s="145"/>
      <c r="P321" s="145"/>
      <c r="Q321" s="145"/>
      <c r="R321" s="145"/>
      <c r="S321" s="145"/>
      <c r="T321" s="145"/>
      <c r="U321" s="145"/>
      <c r="V321" s="145"/>
      <c r="W321" s="145"/>
      <c r="X321" s="145"/>
      <c r="Y321" s="145"/>
      <c r="Z321" s="145"/>
      <c r="AA321" s="145"/>
      <c r="AB321" s="145"/>
      <c r="AC321" s="145"/>
      <c r="AD321" s="145"/>
      <c r="AE321" s="145"/>
      <c r="AF321" s="145"/>
      <c r="AG321" s="145"/>
      <c r="AH321" s="145"/>
      <c r="AI321" s="145"/>
    </row>
    <row r="322" spans="1:35" s="149" customFormat="1" ht="15" customHeight="1" outlineLevel="1">
      <c r="A322" s="148"/>
      <c r="B322" s="141"/>
      <c r="C322" s="157" t="s">
        <v>419</v>
      </c>
      <c r="D322" s="145"/>
      <c r="E322" s="145"/>
      <c r="F322" s="145"/>
      <c r="G322" s="145"/>
      <c r="H322" s="145"/>
      <c r="I322" s="145"/>
      <c r="J322" s="145"/>
      <c r="K322" s="145"/>
      <c r="L322" s="145"/>
      <c r="M322" s="145"/>
      <c r="N322" s="145"/>
      <c r="O322" s="145"/>
      <c r="P322" s="145"/>
      <c r="Q322" s="145"/>
      <c r="R322" s="145"/>
      <c r="S322" s="145"/>
      <c r="T322" s="145"/>
      <c r="U322" s="145"/>
      <c r="V322" s="145"/>
      <c r="W322" s="145"/>
      <c r="X322" s="145"/>
      <c r="Y322" s="145"/>
      <c r="Z322" s="145"/>
      <c r="AA322" s="145"/>
      <c r="AB322" s="145"/>
      <c r="AC322" s="145"/>
      <c r="AD322" s="145"/>
      <c r="AE322" s="145"/>
      <c r="AF322" s="145"/>
      <c r="AG322" s="145"/>
      <c r="AH322" s="145"/>
      <c r="AI322" s="145"/>
    </row>
    <row r="323" spans="1:35" s="149" customFormat="1" ht="27.75" customHeight="1" outlineLevel="1">
      <c r="A323" s="148"/>
      <c r="B323" s="141"/>
      <c r="C323" s="573" t="s">
        <v>420</v>
      </c>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row>
    <row r="324" spans="1:35" s="149" customFormat="1" ht="15" customHeight="1" outlineLevel="1">
      <c r="A324" s="148"/>
      <c r="B324" s="141"/>
      <c r="C324" s="147" t="s">
        <v>5</v>
      </c>
      <c r="D324" s="573" t="s">
        <v>421</v>
      </c>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row>
    <row r="325" spans="1:35" s="149" customFormat="1" ht="15" customHeight="1" outlineLevel="1">
      <c r="A325" s="148"/>
      <c r="B325" s="141"/>
      <c r="C325" s="147" t="s">
        <v>5</v>
      </c>
      <c r="D325" s="573" t="s">
        <v>422</v>
      </c>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row>
    <row r="326" spans="1:35" s="149" customFormat="1" ht="15" customHeight="1" outlineLevel="1">
      <c r="A326" s="148"/>
      <c r="B326" s="141"/>
      <c r="C326" s="147"/>
      <c r="D326" s="145"/>
      <c r="E326" s="145"/>
      <c r="F326" s="145"/>
      <c r="G326" s="145"/>
      <c r="H326" s="145"/>
      <c r="I326" s="145"/>
      <c r="J326" s="145"/>
      <c r="K326" s="145"/>
      <c r="L326" s="145"/>
      <c r="M326" s="145"/>
      <c r="N326" s="145"/>
      <c r="O326" s="145"/>
      <c r="P326" s="145"/>
      <c r="Q326" s="145"/>
      <c r="R326" s="145"/>
      <c r="S326" s="145"/>
      <c r="T326" s="145"/>
      <c r="U326" s="145"/>
      <c r="V326" s="145"/>
      <c r="W326" s="145"/>
      <c r="X326" s="145"/>
      <c r="Y326" s="145"/>
      <c r="Z326" s="145"/>
      <c r="AA326" s="145"/>
      <c r="AB326" s="145"/>
      <c r="AC326" s="145"/>
      <c r="AD326" s="145"/>
      <c r="AE326" s="145"/>
      <c r="AF326" s="145"/>
      <c r="AG326" s="145"/>
      <c r="AH326" s="145"/>
      <c r="AI326" s="145"/>
    </row>
    <row r="327" spans="1:35" s="149" customFormat="1" ht="27.75" customHeight="1" outlineLevel="1">
      <c r="A327" s="148"/>
      <c r="B327" s="141"/>
      <c r="C327" s="573" t="s">
        <v>423</v>
      </c>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row>
    <row r="328" spans="1:35" s="149" customFormat="1" ht="15" customHeight="1" outlineLevel="1">
      <c r="A328" s="148"/>
      <c r="B328" s="141"/>
      <c r="C328" s="145"/>
      <c r="D328" s="145"/>
      <c r="E328" s="145"/>
      <c r="F328" s="145"/>
      <c r="G328" s="145"/>
      <c r="H328" s="145"/>
      <c r="I328" s="145"/>
      <c r="J328" s="145"/>
      <c r="K328" s="145"/>
      <c r="L328" s="145"/>
      <c r="M328" s="145"/>
      <c r="N328" s="145"/>
      <c r="O328" s="145"/>
      <c r="P328" s="145"/>
      <c r="Q328" s="145"/>
      <c r="R328" s="145"/>
      <c r="S328" s="145"/>
      <c r="T328" s="145"/>
      <c r="U328" s="145"/>
      <c r="V328" s="145"/>
      <c r="W328" s="145"/>
      <c r="X328" s="145"/>
      <c r="Y328" s="145"/>
      <c r="Z328" s="145"/>
      <c r="AA328" s="145"/>
      <c r="AB328" s="145"/>
      <c r="AC328" s="145"/>
      <c r="AD328" s="145"/>
      <c r="AE328" s="145"/>
      <c r="AF328" s="145"/>
      <c r="AG328" s="145"/>
      <c r="AH328" s="145"/>
      <c r="AI328" s="145"/>
    </row>
    <row r="329" spans="1:35" s="149" customFormat="1" ht="15" customHeight="1" outlineLevel="1">
      <c r="A329" s="148"/>
      <c r="B329" s="141"/>
      <c r="C329" s="150" t="s">
        <v>424</v>
      </c>
      <c r="D329" s="145"/>
      <c r="E329" s="145"/>
      <c r="F329" s="145"/>
      <c r="G329" s="145"/>
      <c r="H329" s="145"/>
      <c r="I329" s="145"/>
      <c r="J329" s="145"/>
      <c r="K329" s="145"/>
      <c r="L329" s="145"/>
      <c r="M329" s="145"/>
      <c r="N329" s="145"/>
      <c r="O329" s="145"/>
      <c r="P329" s="145"/>
      <c r="Q329" s="145"/>
      <c r="R329" s="145"/>
      <c r="S329" s="145"/>
      <c r="T329" s="145"/>
      <c r="U329" s="145"/>
      <c r="V329" s="145"/>
      <c r="W329" s="145"/>
      <c r="X329" s="145"/>
      <c r="Y329" s="145"/>
      <c r="Z329" s="145"/>
      <c r="AA329" s="145"/>
      <c r="AB329" s="145"/>
      <c r="AC329" s="145"/>
      <c r="AD329" s="145"/>
      <c r="AE329" s="145"/>
      <c r="AF329" s="145"/>
      <c r="AG329" s="145"/>
      <c r="AH329" s="145"/>
      <c r="AI329" s="145"/>
    </row>
    <row r="330" spans="1:35" s="149" customFormat="1" ht="15" customHeight="1" outlineLevel="1">
      <c r="A330" s="148"/>
      <c r="B330" s="141"/>
      <c r="C330" s="150"/>
      <c r="D330" s="145"/>
      <c r="E330" s="145"/>
      <c r="F330" s="145"/>
      <c r="G330" s="145"/>
      <c r="H330" s="145"/>
      <c r="I330" s="145"/>
      <c r="J330" s="145"/>
      <c r="K330" s="145"/>
      <c r="L330" s="145"/>
      <c r="M330" s="145"/>
      <c r="N330" s="145"/>
      <c r="O330" s="145"/>
      <c r="P330" s="145"/>
      <c r="Q330" s="145"/>
      <c r="R330" s="145"/>
      <c r="S330" s="145"/>
      <c r="T330" s="145"/>
      <c r="U330" s="145"/>
      <c r="V330" s="145"/>
      <c r="W330" s="145"/>
      <c r="X330" s="145"/>
      <c r="Y330" s="145"/>
      <c r="Z330" s="145"/>
      <c r="AA330" s="145"/>
      <c r="AB330" s="145"/>
      <c r="AC330" s="145"/>
      <c r="AD330" s="145"/>
      <c r="AE330" s="145"/>
      <c r="AF330" s="145"/>
      <c r="AG330" s="145"/>
      <c r="AH330" s="145"/>
      <c r="AI330" s="145"/>
    </row>
    <row r="331" spans="1:35" s="149" customFormat="1" ht="59.25" customHeight="1" outlineLevel="1">
      <c r="A331" s="148"/>
      <c r="B331" s="141"/>
      <c r="C331" s="575" t="s">
        <v>425</v>
      </c>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row>
    <row r="332" spans="1:35" s="149" customFormat="1" ht="69.75" customHeight="1" hidden="1" outlineLevel="1">
      <c r="A332" s="148"/>
      <c r="B332" s="141"/>
      <c r="C332" s="573" t="s">
        <v>426</v>
      </c>
      <c r="D332" s="573"/>
      <c r="E332" s="573"/>
      <c r="F332" s="573"/>
      <c r="G332" s="573"/>
      <c r="H332" s="573"/>
      <c r="I332" s="573"/>
      <c r="J332" s="573"/>
      <c r="K332" s="573"/>
      <c r="L332" s="573"/>
      <c r="M332" s="573"/>
      <c r="N332" s="573"/>
      <c r="O332" s="573"/>
      <c r="P332" s="573"/>
      <c r="Q332" s="573"/>
      <c r="R332" s="573"/>
      <c r="S332" s="573"/>
      <c r="T332" s="573"/>
      <c r="U332" s="573"/>
      <c r="V332" s="573"/>
      <c r="W332" s="573"/>
      <c r="X332" s="573"/>
      <c r="Y332" s="573"/>
      <c r="Z332" s="573"/>
      <c r="AA332" s="573"/>
      <c r="AB332" s="573"/>
      <c r="AC332" s="573"/>
      <c r="AD332" s="573"/>
      <c r="AE332" s="573"/>
      <c r="AF332" s="573"/>
      <c r="AG332" s="573"/>
      <c r="AH332" s="573"/>
      <c r="AI332" s="573"/>
    </row>
    <row r="333" spans="1:35" s="149" customFormat="1" ht="1.5" customHeight="1" hidden="1" collapsed="1">
      <c r="A333" s="148"/>
      <c r="B333" s="141"/>
      <c r="C333" s="145"/>
      <c r="D333" s="145"/>
      <c r="E333" s="145"/>
      <c r="F333" s="145"/>
      <c r="G333" s="145"/>
      <c r="H333" s="145"/>
      <c r="I333" s="145"/>
      <c r="J333" s="145"/>
      <c r="K333" s="145"/>
      <c r="L333" s="145"/>
      <c r="M333" s="145"/>
      <c r="N333" s="145"/>
      <c r="O333" s="145"/>
      <c r="P333" s="145"/>
      <c r="Q333" s="145"/>
      <c r="R333" s="145"/>
      <c r="S333" s="145"/>
      <c r="T333" s="145"/>
      <c r="U333" s="145"/>
      <c r="V333" s="145"/>
      <c r="W333" s="145"/>
      <c r="X333" s="145"/>
      <c r="Y333" s="145"/>
      <c r="Z333" s="145"/>
      <c r="AA333" s="145"/>
      <c r="AB333" s="145"/>
      <c r="AC333" s="145"/>
      <c r="AD333" s="145"/>
      <c r="AE333" s="145"/>
      <c r="AF333" s="145"/>
      <c r="AG333" s="145"/>
      <c r="AH333" s="145"/>
      <c r="AI333" s="145"/>
    </row>
    <row r="334" spans="1:35" s="149" customFormat="1" ht="12.75" customHeight="1" hidden="1" outlineLevel="1">
      <c r="A334" s="148"/>
      <c r="B334" s="141"/>
      <c r="C334" s="145"/>
      <c r="D334" s="145"/>
      <c r="E334" s="145"/>
      <c r="F334" s="145"/>
      <c r="G334" s="145"/>
      <c r="H334" s="145"/>
      <c r="I334" s="145"/>
      <c r="J334" s="145"/>
      <c r="K334" s="145"/>
      <c r="L334" s="145"/>
      <c r="M334" s="145"/>
      <c r="N334" s="145"/>
      <c r="O334" s="145"/>
      <c r="P334" s="145"/>
      <c r="Q334" s="145"/>
      <c r="R334" s="145"/>
      <c r="S334" s="145"/>
      <c r="T334" s="145"/>
      <c r="U334" s="145"/>
      <c r="V334" s="145"/>
      <c r="W334" s="145"/>
      <c r="X334" s="145"/>
      <c r="Y334" s="145"/>
      <c r="Z334" s="145"/>
      <c r="AA334" s="145"/>
      <c r="AB334" s="145"/>
      <c r="AC334" s="145"/>
      <c r="AD334" s="145"/>
      <c r="AE334" s="145"/>
      <c r="AF334" s="145"/>
      <c r="AG334" s="145"/>
      <c r="AH334" s="145"/>
      <c r="AI334" s="145"/>
    </row>
    <row r="335" spans="1:35" s="149" customFormat="1" ht="15" customHeight="1" outlineLevel="1">
      <c r="A335" s="286">
        <v>2.14</v>
      </c>
      <c r="B335" s="141" t="s">
        <v>194</v>
      </c>
      <c r="C335" s="141" t="s">
        <v>427</v>
      </c>
      <c r="D335" s="140"/>
      <c r="E335" s="140"/>
      <c r="F335" s="140"/>
      <c r="G335" s="140"/>
      <c r="H335" s="140"/>
      <c r="I335" s="140"/>
      <c r="J335" s="140"/>
      <c r="K335" s="140"/>
      <c r="L335" s="140"/>
      <c r="M335" s="140"/>
      <c r="N335" s="140"/>
      <c r="O335" s="140"/>
      <c r="P335" s="140"/>
      <c r="Q335" s="140"/>
      <c r="R335" s="140"/>
      <c r="S335" s="140"/>
      <c r="T335" s="140"/>
      <c r="U335" s="140"/>
      <c r="V335" s="140"/>
      <c r="W335" s="140"/>
      <c r="X335" s="140"/>
      <c r="Y335" s="140"/>
      <c r="Z335" s="140"/>
      <c r="AA335" s="140"/>
      <c r="AB335" s="140"/>
      <c r="AC335" s="140"/>
      <c r="AD335" s="140"/>
      <c r="AE335" s="140"/>
      <c r="AF335" s="140"/>
      <c r="AG335" s="140"/>
      <c r="AH335" s="140"/>
      <c r="AI335" s="140"/>
    </row>
    <row r="336" spans="1:35" s="149" customFormat="1" ht="15" customHeight="1" outlineLevel="1">
      <c r="A336" s="148"/>
      <c r="B336" s="141"/>
      <c r="C336" s="145"/>
      <c r="D336" s="145"/>
      <c r="E336" s="145"/>
      <c r="F336" s="145"/>
      <c r="G336" s="145"/>
      <c r="H336" s="145"/>
      <c r="I336" s="145"/>
      <c r="J336" s="145"/>
      <c r="K336" s="145"/>
      <c r="L336" s="145"/>
      <c r="M336" s="145"/>
      <c r="N336" s="145"/>
      <c r="O336" s="145"/>
      <c r="P336" s="145"/>
      <c r="Q336" s="145"/>
      <c r="R336" s="145"/>
      <c r="S336" s="145"/>
      <c r="T336" s="145"/>
      <c r="U336" s="145"/>
      <c r="V336" s="145"/>
      <c r="W336" s="145"/>
      <c r="X336" s="145"/>
      <c r="Y336" s="145"/>
      <c r="Z336" s="145"/>
      <c r="AA336" s="145"/>
      <c r="AB336" s="145"/>
      <c r="AC336" s="145"/>
      <c r="AD336" s="145"/>
      <c r="AE336" s="145"/>
      <c r="AF336" s="145"/>
      <c r="AG336" s="145"/>
      <c r="AH336" s="145"/>
      <c r="AI336" s="145"/>
    </row>
    <row r="337" spans="1:35" s="149" customFormat="1" ht="15" customHeight="1" outlineLevel="1">
      <c r="A337" s="148"/>
      <c r="B337" s="141"/>
      <c r="C337" s="140" t="s">
        <v>428</v>
      </c>
      <c r="D337" s="145"/>
      <c r="E337" s="145"/>
      <c r="F337" s="158"/>
      <c r="G337" s="145"/>
      <c r="H337" s="145"/>
      <c r="I337" s="145"/>
      <c r="J337" s="145"/>
      <c r="K337" s="145"/>
      <c r="L337" s="145"/>
      <c r="M337" s="145"/>
      <c r="N337" s="145"/>
      <c r="O337" s="145"/>
      <c r="P337" s="145"/>
      <c r="Q337" s="145"/>
      <c r="R337" s="145"/>
      <c r="S337" s="145"/>
      <c r="T337" s="145"/>
      <c r="U337" s="145"/>
      <c r="V337" s="145"/>
      <c r="W337" s="145"/>
      <c r="X337" s="145"/>
      <c r="Y337" s="145"/>
      <c r="Z337" s="145"/>
      <c r="AA337" s="145"/>
      <c r="AB337" s="145"/>
      <c r="AC337" s="145"/>
      <c r="AD337" s="145"/>
      <c r="AE337" s="145"/>
      <c r="AF337" s="145"/>
      <c r="AG337" s="145"/>
      <c r="AH337" s="145"/>
      <c r="AI337" s="145"/>
    </row>
    <row r="338" spans="1:35" s="149" customFormat="1" ht="15" customHeight="1" outlineLevel="1">
      <c r="A338" s="148"/>
      <c r="B338" s="141"/>
      <c r="C338" s="147" t="s">
        <v>5</v>
      </c>
      <c r="D338" s="573" t="s">
        <v>429</v>
      </c>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row>
    <row r="339" spans="1:35" s="149" customFormat="1" ht="15" customHeight="1" outlineLevel="1">
      <c r="A339" s="148"/>
      <c r="B339" s="141"/>
      <c r="C339" s="147" t="s">
        <v>5</v>
      </c>
      <c r="D339" s="573" t="s">
        <v>430</v>
      </c>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row>
    <row r="340" spans="1:35" s="149" customFormat="1" ht="15" customHeight="1" outlineLevel="1">
      <c r="A340" s="148"/>
      <c r="B340" s="141"/>
      <c r="C340" s="147" t="s">
        <v>5</v>
      </c>
      <c r="D340" s="573" t="s">
        <v>431</v>
      </c>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row>
    <row r="341" spans="1:35" s="149" customFormat="1" ht="15" customHeight="1" outlineLevel="1">
      <c r="A341" s="148"/>
      <c r="B341" s="141"/>
      <c r="C341" s="147" t="s">
        <v>5</v>
      </c>
      <c r="D341" s="573" t="s">
        <v>432</v>
      </c>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row>
    <row r="342" spans="1:35" s="149" customFormat="1" ht="15" customHeight="1" outlineLevel="1">
      <c r="A342" s="148"/>
      <c r="B342" s="141"/>
      <c r="C342" s="573" t="s">
        <v>433</v>
      </c>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row>
    <row r="343" spans="1:35" s="149" customFormat="1" ht="1.5" customHeight="1">
      <c r="A343" s="148"/>
      <c r="B343" s="141"/>
      <c r="C343" s="145"/>
      <c r="D343" s="145"/>
      <c r="E343" s="145"/>
      <c r="F343" s="145"/>
      <c r="G343" s="145"/>
      <c r="H343" s="145"/>
      <c r="I343" s="145"/>
      <c r="J343" s="145"/>
      <c r="K343" s="145"/>
      <c r="L343" s="145"/>
      <c r="M343" s="145"/>
      <c r="N343" s="145"/>
      <c r="O343" s="145"/>
      <c r="P343" s="145"/>
      <c r="Q343" s="145"/>
      <c r="R343" s="145"/>
      <c r="S343" s="145"/>
      <c r="T343" s="145"/>
      <c r="U343" s="145"/>
      <c r="V343" s="145"/>
      <c r="W343" s="145"/>
      <c r="X343" s="145"/>
      <c r="Y343" s="145"/>
      <c r="Z343" s="145"/>
      <c r="AA343" s="145"/>
      <c r="AB343" s="145"/>
      <c r="AC343" s="145"/>
      <c r="AD343" s="145"/>
      <c r="AE343" s="145"/>
      <c r="AF343" s="145"/>
      <c r="AG343" s="145"/>
      <c r="AH343" s="145"/>
      <c r="AI343" s="145"/>
    </row>
    <row r="344" spans="1:35" s="149" customFormat="1" ht="12.75" customHeight="1" outlineLevel="1">
      <c r="A344" s="148"/>
      <c r="B344" s="141"/>
      <c r="C344" s="145"/>
      <c r="D344" s="145"/>
      <c r="E344" s="145"/>
      <c r="F344" s="145"/>
      <c r="G344" s="145"/>
      <c r="H344" s="145"/>
      <c r="I344" s="145"/>
      <c r="J344" s="145"/>
      <c r="K344" s="145"/>
      <c r="L344" s="145"/>
      <c r="M344" s="145"/>
      <c r="N344" s="145"/>
      <c r="O344" s="145"/>
      <c r="P344" s="145"/>
      <c r="Q344" s="145"/>
      <c r="R344" s="145"/>
      <c r="S344" s="145"/>
      <c r="T344" s="145"/>
      <c r="U344" s="145"/>
      <c r="V344" s="145"/>
      <c r="W344" s="145"/>
      <c r="X344" s="145"/>
      <c r="Y344" s="145"/>
      <c r="Z344" s="145"/>
      <c r="AA344" s="145"/>
      <c r="AB344" s="145"/>
      <c r="AC344" s="145"/>
      <c r="AD344" s="145"/>
      <c r="AE344" s="145"/>
      <c r="AF344" s="145"/>
      <c r="AG344" s="145"/>
      <c r="AH344" s="145"/>
      <c r="AI344" s="145"/>
    </row>
    <row r="345" spans="1:35" s="149" customFormat="1" ht="15" customHeight="1" outlineLevel="1">
      <c r="A345" s="286">
        <v>2.15</v>
      </c>
      <c r="B345" s="141" t="s">
        <v>194</v>
      </c>
      <c r="C345" s="141" t="s">
        <v>435</v>
      </c>
      <c r="D345" s="145"/>
      <c r="E345" s="145"/>
      <c r="F345" s="145"/>
      <c r="G345" s="145"/>
      <c r="H345" s="145"/>
      <c r="I345" s="145"/>
      <c r="J345" s="145"/>
      <c r="K345" s="145"/>
      <c r="L345" s="145"/>
      <c r="M345" s="145"/>
      <c r="N345" s="145"/>
      <c r="O345" s="145"/>
      <c r="P345" s="145"/>
      <c r="Q345" s="145"/>
      <c r="R345" s="145"/>
      <c r="S345" s="145"/>
      <c r="T345" s="145"/>
      <c r="U345" s="145"/>
      <c r="V345" s="145"/>
      <c r="W345" s="145"/>
      <c r="X345" s="145"/>
      <c r="Y345" s="145"/>
      <c r="Z345" s="145"/>
      <c r="AA345" s="145"/>
      <c r="AB345" s="145"/>
      <c r="AC345" s="145"/>
      <c r="AD345" s="145"/>
      <c r="AE345" s="145"/>
      <c r="AF345" s="145"/>
      <c r="AG345" s="145"/>
      <c r="AH345" s="145"/>
      <c r="AI345" s="145"/>
    </row>
    <row r="346" spans="1:35" s="149" customFormat="1" ht="15" customHeight="1" outlineLevel="1">
      <c r="A346" s="148"/>
      <c r="B346" s="141"/>
      <c r="C346" s="140"/>
      <c r="D346" s="145"/>
      <c r="E346" s="145"/>
      <c r="F346" s="145"/>
      <c r="G346" s="145"/>
      <c r="H346" s="145"/>
      <c r="I346" s="145"/>
      <c r="J346" s="145"/>
      <c r="K346" s="145"/>
      <c r="L346" s="145"/>
      <c r="M346" s="145"/>
      <c r="N346" s="145"/>
      <c r="O346" s="145"/>
      <c r="P346" s="145"/>
      <c r="Q346" s="145"/>
      <c r="R346" s="145"/>
      <c r="S346" s="145"/>
      <c r="T346" s="145"/>
      <c r="U346" s="145"/>
      <c r="V346" s="145"/>
      <c r="W346" s="145"/>
      <c r="X346" s="145"/>
      <c r="Y346" s="145"/>
      <c r="Z346" s="145"/>
      <c r="AA346" s="145"/>
      <c r="AB346" s="145"/>
      <c r="AC346" s="145"/>
      <c r="AD346" s="145"/>
      <c r="AE346" s="145"/>
      <c r="AF346" s="145"/>
      <c r="AG346" s="145"/>
      <c r="AH346" s="145"/>
      <c r="AI346" s="145"/>
    </row>
    <row r="347" spans="1:35" s="149" customFormat="1" ht="15" customHeight="1" outlineLevel="1">
      <c r="A347" s="148"/>
      <c r="B347" s="141"/>
      <c r="C347" s="150" t="s">
        <v>436</v>
      </c>
      <c r="D347" s="145"/>
      <c r="E347" s="145"/>
      <c r="F347" s="145"/>
      <c r="G347" s="145"/>
      <c r="H347" s="145"/>
      <c r="I347" s="145"/>
      <c r="J347" s="145"/>
      <c r="K347" s="145"/>
      <c r="L347" s="145"/>
      <c r="M347" s="145"/>
      <c r="N347" s="145"/>
      <c r="O347" s="145"/>
      <c r="P347" s="145"/>
      <c r="Q347" s="145"/>
      <c r="R347" s="145"/>
      <c r="S347" s="145"/>
      <c r="T347" s="145"/>
      <c r="U347" s="145"/>
      <c r="V347" s="145"/>
      <c r="W347" s="145"/>
      <c r="X347" s="145"/>
      <c r="Y347" s="145"/>
      <c r="Z347" s="145"/>
      <c r="AA347" s="145"/>
      <c r="AB347" s="145"/>
      <c r="AC347" s="145"/>
      <c r="AD347" s="145"/>
      <c r="AE347" s="145"/>
      <c r="AF347" s="145"/>
      <c r="AG347" s="145"/>
      <c r="AH347" s="145"/>
      <c r="AI347" s="145"/>
    </row>
    <row r="348" spans="1:35" s="149" customFormat="1" ht="42" customHeight="1" outlineLevel="1">
      <c r="A348" s="148"/>
      <c r="B348" s="141"/>
      <c r="C348" s="573" t="s">
        <v>437</v>
      </c>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row>
    <row r="349" spans="1:35" s="149" customFormat="1" ht="42" customHeight="1" hidden="1" outlineLevel="1">
      <c r="A349" s="148"/>
      <c r="B349" s="141"/>
      <c r="C349" s="573" t="s">
        <v>438</v>
      </c>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row>
    <row r="350" spans="1:35" s="149" customFormat="1" ht="15" customHeight="1" outlineLevel="1">
      <c r="A350" s="148"/>
      <c r="B350" s="141"/>
      <c r="C350" s="145"/>
      <c r="D350" s="145"/>
      <c r="E350" s="145"/>
      <c r="F350" s="145"/>
      <c r="G350" s="145"/>
      <c r="H350" s="145"/>
      <c r="I350" s="145"/>
      <c r="J350" s="145"/>
      <c r="K350" s="145"/>
      <c r="L350" s="145"/>
      <c r="M350" s="145"/>
      <c r="N350" s="145"/>
      <c r="O350" s="145"/>
      <c r="P350" s="145"/>
      <c r="Q350" s="145"/>
      <c r="R350" s="145"/>
      <c r="S350" s="145"/>
      <c r="T350" s="145"/>
      <c r="U350" s="145"/>
      <c r="V350" s="145"/>
      <c r="W350" s="145"/>
      <c r="X350" s="145"/>
      <c r="Y350" s="145"/>
      <c r="Z350" s="145"/>
      <c r="AA350" s="145"/>
      <c r="AB350" s="145"/>
      <c r="AC350" s="145"/>
      <c r="AD350" s="145"/>
      <c r="AE350" s="145"/>
      <c r="AF350" s="145"/>
      <c r="AG350" s="145"/>
      <c r="AH350" s="145"/>
      <c r="AI350" s="145"/>
    </row>
    <row r="351" spans="1:35" s="149" customFormat="1" ht="15" customHeight="1" hidden="1" outlineLevel="1">
      <c r="A351" s="148"/>
      <c r="B351" s="141"/>
      <c r="C351" s="150" t="s">
        <v>439</v>
      </c>
      <c r="D351" s="145"/>
      <c r="E351" s="145"/>
      <c r="F351" s="145"/>
      <c r="G351" s="145"/>
      <c r="H351" s="145"/>
      <c r="I351" s="145"/>
      <c r="J351" s="145"/>
      <c r="K351" s="145"/>
      <c r="L351" s="145"/>
      <c r="M351" s="145"/>
      <c r="N351" s="145"/>
      <c r="O351" s="145"/>
      <c r="P351" s="145"/>
      <c r="Q351" s="145"/>
      <c r="R351" s="145"/>
      <c r="S351" s="145"/>
      <c r="T351" s="145"/>
      <c r="U351" s="145"/>
      <c r="V351" s="145"/>
      <c r="W351" s="145"/>
      <c r="X351" s="145"/>
      <c r="Y351" s="145"/>
      <c r="Z351" s="145"/>
      <c r="AA351" s="145"/>
      <c r="AB351" s="145"/>
      <c r="AC351" s="145"/>
      <c r="AD351" s="145"/>
      <c r="AE351" s="145"/>
      <c r="AF351" s="145"/>
      <c r="AG351" s="145"/>
      <c r="AH351" s="145"/>
      <c r="AI351" s="145"/>
    </row>
    <row r="352" spans="1:35" s="149" customFormat="1" ht="69.75" customHeight="1" hidden="1" outlineLevel="1">
      <c r="A352" s="148"/>
      <c r="B352" s="141"/>
      <c r="C352" s="573" t="s">
        <v>440</v>
      </c>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row>
    <row r="353" spans="1:35" s="149" customFormat="1" ht="12.75" customHeight="1" hidden="1" outlineLevel="1">
      <c r="A353" s="148"/>
      <c r="B353" s="141"/>
      <c r="C353" s="145"/>
      <c r="D353" s="145"/>
      <c r="E353" s="145"/>
      <c r="F353" s="145"/>
      <c r="G353" s="145"/>
      <c r="H353" s="145"/>
      <c r="I353" s="145"/>
      <c r="J353" s="145"/>
      <c r="K353" s="145"/>
      <c r="L353" s="145"/>
      <c r="M353" s="145"/>
      <c r="N353" s="145"/>
      <c r="O353" s="145"/>
      <c r="P353" s="145"/>
      <c r="Q353" s="145"/>
      <c r="R353" s="145"/>
      <c r="S353" s="145"/>
      <c r="T353" s="145"/>
      <c r="U353" s="145"/>
      <c r="V353" s="145"/>
      <c r="W353" s="145"/>
      <c r="X353" s="145"/>
      <c r="Y353" s="145"/>
      <c r="Z353" s="145"/>
      <c r="AA353" s="145"/>
      <c r="AB353" s="145"/>
      <c r="AC353" s="145"/>
      <c r="AD353" s="145"/>
      <c r="AE353" s="145"/>
      <c r="AF353" s="145"/>
      <c r="AG353" s="145"/>
      <c r="AH353" s="145"/>
      <c r="AI353" s="145"/>
    </row>
    <row r="354" spans="1:35" s="149" customFormat="1" ht="15" customHeight="1" hidden="1" outlineLevel="1">
      <c r="A354" s="148" t="s">
        <v>434</v>
      </c>
      <c r="B354" s="141" t="s">
        <v>194</v>
      </c>
      <c r="C354" s="141" t="s">
        <v>441</v>
      </c>
      <c r="D354" s="145"/>
      <c r="E354" s="145"/>
      <c r="F354" s="145"/>
      <c r="G354" s="145"/>
      <c r="H354" s="145"/>
      <c r="I354" s="145"/>
      <c r="J354" s="145"/>
      <c r="K354" s="145"/>
      <c r="L354" s="145"/>
      <c r="M354" s="145"/>
      <c r="N354" s="145"/>
      <c r="O354" s="145"/>
      <c r="P354" s="145"/>
      <c r="Q354" s="145"/>
      <c r="R354" s="145"/>
      <c r="S354" s="145"/>
      <c r="T354" s="145"/>
      <c r="U354" s="145"/>
      <c r="V354" s="145"/>
      <c r="W354" s="145"/>
      <c r="X354" s="145"/>
      <c r="Y354" s="145"/>
      <c r="Z354" s="145"/>
      <c r="AA354" s="145"/>
      <c r="AB354" s="145"/>
      <c r="AC354" s="145"/>
      <c r="AD354" s="145"/>
      <c r="AE354" s="145"/>
      <c r="AF354" s="145"/>
      <c r="AG354" s="145"/>
      <c r="AH354" s="145"/>
      <c r="AI354" s="145"/>
    </row>
    <row r="355" spans="1:35" s="149" customFormat="1" ht="15" customHeight="1" hidden="1" outlineLevel="1">
      <c r="A355" s="148"/>
      <c r="B355" s="141"/>
      <c r="C355" s="141"/>
      <c r="D355" s="145"/>
      <c r="E355" s="145"/>
      <c r="F355" s="145"/>
      <c r="G355" s="145"/>
      <c r="H355" s="145"/>
      <c r="I355" s="145"/>
      <c r="J355" s="145"/>
      <c r="K355" s="145"/>
      <c r="L355" s="145"/>
      <c r="M355" s="145"/>
      <c r="N355" s="145"/>
      <c r="O355" s="145"/>
      <c r="P355" s="145"/>
      <c r="Q355" s="145"/>
      <c r="R355" s="145"/>
      <c r="S355" s="145"/>
      <c r="T355" s="145"/>
      <c r="U355" s="145"/>
      <c r="V355" s="145"/>
      <c r="W355" s="145"/>
      <c r="X355" s="145"/>
      <c r="Y355" s="145"/>
      <c r="Z355" s="145"/>
      <c r="AA355" s="145"/>
      <c r="AB355" s="145"/>
      <c r="AC355" s="145"/>
      <c r="AD355" s="145"/>
      <c r="AE355" s="145"/>
      <c r="AF355" s="145"/>
      <c r="AG355" s="145"/>
      <c r="AH355" s="145"/>
      <c r="AI355" s="145"/>
    </row>
    <row r="356" spans="1:35" s="149" customFormat="1" ht="15" customHeight="1" hidden="1" outlineLevel="1">
      <c r="A356" s="148"/>
      <c r="B356" s="141"/>
      <c r="C356" s="574" t="s">
        <v>442</v>
      </c>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row>
    <row r="357" spans="1:35" s="149" customFormat="1" ht="15" customHeight="1" hidden="1" outlineLevel="1">
      <c r="A357" s="148"/>
      <c r="B357" s="141"/>
      <c r="C357" s="574" t="s">
        <v>442</v>
      </c>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row>
    <row r="358" spans="1:35" s="132" customFormat="1" ht="1.5" customHeight="1" collapsed="1">
      <c r="A358" s="159"/>
      <c r="B358" s="127"/>
      <c r="C358" s="129"/>
      <c r="D358" s="129"/>
      <c r="E358" s="129"/>
      <c r="F358" s="129"/>
      <c r="G358" s="129"/>
      <c r="H358" s="129"/>
      <c r="I358" s="129"/>
      <c r="J358" s="129"/>
      <c r="K358" s="129"/>
      <c r="L358" s="129"/>
      <c r="M358" s="129"/>
      <c r="N358" s="129"/>
      <c r="O358" s="129"/>
      <c r="P358" s="129"/>
      <c r="Q358" s="129"/>
      <c r="R358" s="129"/>
      <c r="S358" s="129"/>
      <c r="T358" s="129"/>
      <c r="U358" s="129"/>
      <c r="V358" s="129"/>
      <c r="W358" s="130"/>
      <c r="X358" s="130"/>
      <c r="Y358" s="130"/>
      <c r="Z358" s="130"/>
      <c r="AA358" s="130"/>
      <c r="AB358" s="130"/>
      <c r="AC358" s="130"/>
      <c r="AD358" s="130"/>
      <c r="AE358" s="130"/>
      <c r="AF358" s="130"/>
      <c r="AG358" s="130"/>
      <c r="AH358" s="130"/>
      <c r="AI358" s="130"/>
    </row>
    <row r="359" spans="1:35" s="132" customFormat="1" ht="12.75" customHeight="1" hidden="1" outlineLevel="1">
      <c r="A359" s="159"/>
      <c r="B359" s="127"/>
      <c r="C359" s="129"/>
      <c r="D359" s="129"/>
      <c r="E359" s="129"/>
      <c r="F359" s="129"/>
      <c r="G359" s="129"/>
      <c r="H359" s="129"/>
      <c r="I359" s="129"/>
      <c r="J359" s="129"/>
      <c r="K359" s="129"/>
      <c r="L359" s="129"/>
      <c r="M359" s="129"/>
      <c r="N359" s="129"/>
      <c r="O359" s="129"/>
      <c r="P359" s="129"/>
      <c r="Q359" s="129"/>
      <c r="R359" s="129"/>
      <c r="S359" s="129"/>
      <c r="T359" s="129"/>
      <c r="U359" s="129"/>
      <c r="V359" s="129"/>
      <c r="W359" s="130"/>
      <c r="X359" s="130"/>
      <c r="Y359" s="130"/>
      <c r="Z359" s="130"/>
      <c r="AA359" s="130"/>
      <c r="AB359" s="130"/>
      <c r="AC359" s="130"/>
      <c r="AD359" s="130"/>
      <c r="AE359" s="130"/>
      <c r="AF359" s="130"/>
      <c r="AG359" s="130"/>
      <c r="AH359" s="130"/>
      <c r="AI359" s="130"/>
    </row>
    <row r="360" spans="1:35" ht="15" customHeight="1" outlineLevel="1">
      <c r="A360" s="159">
        <v>3</v>
      </c>
      <c r="B360" s="160" t="s">
        <v>194</v>
      </c>
      <c r="C360" s="161" t="s">
        <v>443</v>
      </c>
      <c r="D360" s="161"/>
      <c r="E360" s="129"/>
      <c r="F360" s="161"/>
      <c r="G360" s="161"/>
      <c r="H360" s="161"/>
      <c r="I360" s="161"/>
      <c r="J360" s="161"/>
      <c r="K360" s="161"/>
      <c r="L360" s="161"/>
      <c r="M360" s="161"/>
      <c r="N360" s="161"/>
      <c r="O360" s="161"/>
      <c r="P360" s="161"/>
      <c r="Q360" s="161"/>
      <c r="R360" s="161"/>
      <c r="S360" s="161"/>
      <c r="T360" s="161"/>
      <c r="U360" s="162"/>
      <c r="V360" s="162"/>
      <c r="W360" s="163"/>
      <c r="X360" s="163"/>
      <c r="Y360" s="163"/>
      <c r="Z360" s="163"/>
      <c r="AA360" s="163"/>
      <c r="AB360" s="163"/>
      <c r="AC360" s="163"/>
      <c r="AD360" s="163"/>
      <c r="AE360" s="163"/>
      <c r="AF360" s="163"/>
      <c r="AG360" s="163"/>
      <c r="AH360" s="163"/>
      <c r="AI360" s="163"/>
    </row>
    <row r="361" spans="1:35" ht="15" customHeight="1" outlineLevel="1">
      <c r="A361" s="159"/>
      <c r="B361" s="160"/>
      <c r="C361" s="165"/>
      <c r="D361" s="165"/>
      <c r="E361" s="165"/>
      <c r="F361" s="165"/>
      <c r="G361" s="165"/>
      <c r="H361" s="165"/>
      <c r="I361" s="165"/>
      <c r="J361" s="165"/>
      <c r="K361" s="165"/>
      <c r="L361" s="165"/>
      <c r="M361" s="165"/>
      <c r="N361" s="165"/>
      <c r="O361" s="165"/>
      <c r="P361" s="165"/>
      <c r="Q361" s="165"/>
      <c r="R361" s="165"/>
      <c r="S361" s="165"/>
      <c r="T361" s="165"/>
      <c r="U361" s="162"/>
      <c r="V361" s="162"/>
      <c r="W361" s="402" t="s">
        <v>812</v>
      </c>
      <c r="X361" s="402"/>
      <c r="Y361" s="402"/>
      <c r="Z361" s="402"/>
      <c r="AA361" s="402"/>
      <c r="AB361" s="402"/>
      <c r="AC361" s="166"/>
      <c r="AD361" s="402" t="s">
        <v>813</v>
      </c>
      <c r="AE361" s="402"/>
      <c r="AF361" s="402"/>
      <c r="AG361" s="402"/>
      <c r="AH361" s="402"/>
      <c r="AI361" s="402"/>
    </row>
    <row r="362" spans="1:35" ht="15" customHeight="1" outlineLevel="1">
      <c r="A362" s="159"/>
      <c r="B362" s="160"/>
      <c r="C362" s="165"/>
      <c r="D362" s="165"/>
      <c r="E362" s="165"/>
      <c r="F362" s="165"/>
      <c r="G362" s="165"/>
      <c r="H362" s="165"/>
      <c r="I362" s="165"/>
      <c r="J362" s="165"/>
      <c r="K362" s="165"/>
      <c r="L362" s="165"/>
      <c r="M362" s="165"/>
      <c r="N362" s="165"/>
      <c r="O362" s="165"/>
      <c r="P362" s="165"/>
      <c r="Q362" s="165"/>
      <c r="R362" s="165"/>
      <c r="S362" s="165"/>
      <c r="T362" s="165"/>
      <c r="U362" s="162"/>
      <c r="V362" s="162"/>
      <c r="W362" s="403" t="s">
        <v>11</v>
      </c>
      <c r="X362" s="403"/>
      <c r="Y362" s="403"/>
      <c r="Z362" s="403"/>
      <c r="AA362" s="403"/>
      <c r="AB362" s="403"/>
      <c r="AC362" s="166"/>
      <c r="AD362" s="403" t="s">
        <v>11</v>
      </c>
      <c r="AE362" s="403"/>
      <c r="AF362" s="403"/>
      <c r="AG362" s="403"/>
      <c r="AH362" s="403"/>
      <c r="AI362" s="403"/>
    </row>
    <row r="363" spans="1:35" ht="15" customHeight="1" outlineLevel="1">
      <c r="A363" s="159"/>
      <c r="B363" s="160"/>
      <c r="C363" s="168"/>
      <c r="D363" s="160"/>
      <c r="E363" s="160"/>
      <c r="F363" s="160"/>
      <c r="G363" s="160"/>
      <c r="H363" s="160"/>
      <c r="I363" s="160"/>
      <c r="J363" s="160"/>
      <c r="K363" s="160"/>
      <c r="L363" s="160"/>
      <c r="M363" s="160"/>
      <c r="N363" s="160"/>
      <c r="O363" s="160"/>
      <c r="P363" s="160"/>
      <c r="Q363" s="160"/>
      <c r="R363" s="160"/>
      <c r="S363" s="160"/>
      <c r="T363" s="160"/>
      <c r="U363" s="162"/>
      <c r="V363" s="162"/>
      <c r="W363" s="375"/>
      <c r="X363" s="375"/>
      <c r="Y363" s="375"/>
      <c r="Z363" s="375"/>
      <c r="AA363" s="375"/>
      <c r="AB363" s="375"/>
      <c r="AC363" s="169"/>
      <c r="AD363" s="375"/>
      <c r="AE363" s="375"/>
      <c r="AF363" s="375"/>
      <c r="AG363" s="375"/>
      <c r="AH363" s="375"/>
      <c r="AI363" s="375"/>
    </row>
    <row r="364" spans="1:35" ht="15" customHeight="1" outlineLevel="1">
      <c r="A364" s="159"/>
      <c r="B364" s="160"/>
      <c r="C364" s="168" t="s">
        <v>444</v>
      </c>
      <c r="D364" s="160"/>
      <c r="E364" s="160"/>
      <c r="F364" s="160"/>
      <c r="G364" s="160"/>
      <c r="H364" s="160"/>
      <c r="I364" s="160"/>
      <c r="J364" s="160"/>
      <c r="K364" s="160"/>
      <c r="L364" s="160"/>
      <c r="M364" s="160"/>
      <c r="N364" s="160"/>
      <c r="O364" s="160"/>
      <c r="P364" s="160"/>
      <c r="Q364" s="160"/>
      <c r="R364" s="160"/>
      <c r="S364" s="160"/>
      <c r="T364" s="160"/>
      <c r="U364" s="162"/>
      <c r="V364" s="162"/>
      <c r="W364" s="375">
        <v>2014385235</v>
      </c>
      <c r="X364" s="375"/>
      <c r="Y364" s="375"/>
      <c r="Z364" s="375"/>
      <c r="AA364" s="375"/>
      <c r="AB364" s="375"/>
      <c r="AC364" s="169"/>
      <c r="AD364" s="375">
        <v>3283254493</v>
      </c>
      <c r="AE364" s="375"/>
      <c r="AF364" s="375"/>
      <c r="AG364" s="375"/>
      <c r="AH364" s="375"/>
      <c r="AI364" s="375"/>
    </row>
    <row r="365" spans="1:35" ht="15" customHeight="1" outlineLevel="1">
      <c r="A365" s="159"/>
      <c r="B365" s="160"/>
      <c r="C365" s="168" t="s">
        <v>445</v>
      </c>
      <c r="D365" s="160"/>
      <c r="E365" s="160"/>
      <c r="F365" s="160"/>
      <c r="G365" s="160"/>
      <c r="H365" s="160"/>
      <c r="I365" s="160"/>
      <c r="J365" s="160"/>
      <c r="K365" s="160"/>
      <c r="L365" s="160"/>
      <c r="M365" s="160"/>
      <c r="N365" s="160"/>
      <c r="O365" s="160"/>
      <c r="P365" s="160"/>
      <c r="Q365" s="160"/>
      <c r="R365" s="160"/>
      <c r="S365" s="160"/>
      <c r="T365" s="160"/>
      <c r="U365" s="162"/>
      <c r="V365" s="162"/>
      <c r="W365" s="375">
        <v>159724530</v>
      </c>
      <c r="X365" s="375"/>
      <c r="Y365" s="375"/>
      <c r="Z365" s="375"/>
      <c r="AA365" s="375"/>
      <c r="AB365" s="375"/>
      <c r="AC365" s="169"/>
      <c r="AD365" s="375">
        <v>961580410</v>
      </c>
      <c r="AE365" s="375"/>
      <c r="AF365" s="375"/>
      <c r="AG365" s="375"/>
      <c r="AH365" s="375"/>
      <c r="AI365" s="375"/>
    </row>
    <row r="366" spans="1:35" ht="15" customHeight="1" hidden="1" outlineLevel="1">
      <c r="A366" s="159"/>
      <c r="B366" s="160"/>
      <c r="C366" s="162" t="s">
        <v>446</v>
      </c>
      <c r="D366" s="162"/>
      <c r="E366" s="162"/>
      <c r="F366" s="162"/>
      <c r="G366" s="162"/>
      <c r="H366" s="162"/>
      <c r="I366" s="162"/>
      <c r="J366" s="162"/>
      <c r="K366" s="162"/>
      <c r="L366" s="162"/>
      <c r="M366" s="162"/>
      <c r="N366" s="162"/>
      <c r="O366" s="162"/>
      <c r="P366" s="162"/>
      <c r="Q366" s="162"/>
      <c r="R366" s="162"/>
      <c r="S366" s="162"/>
      <c r="T366" s="162"/>
      <c r="U366" s="162"/>
      <c r="V366" s="162"/>
      <c r="W366" s="375">
        <v>0</v>
      </c>
      <c r="X366" s="375"/>
      <c r="Y366" s="375"/>
      <c r="Z366" s="375"/>
      <c r="AA366" s="375"/>
      <c r="AB366" s="375"/>
      <c r="AC366" s="169"/>
      <c r="AD366" s="375">
        <v>0</v>
      </c>
      <c r="AE366" s="375"/>
      <c r="AF366" s="375"/>
      <c r="AG366" s="375"/>
      <c r="AH366" s="375"/>
      <c r="AI366" s="375"/>
    </row>
    <row r="367" spans="1:35" ht="15" customHeight="1" outlineLevel="1">
      <c r="A367" s="159"/>
      <c r="B367" s="160"/>
      <c r="C367" s="162" t="s">
        <v>447</v>
      </c>
      <c r="D367" s="162"/>
      <c r="E367" s="162"/>
      <c r="F367" s="162"/>
      <c r="G367" s="162"/>
      <c r="H367" s="162"/>
      <c r="I367" s="162"/>
      <c r="J367" s="162"/>
      <c r="K367" s="162"/>
      <c r="L367" s="162"/>
      <c r="M367" s="162"/>
      <c r="N367" s="162"/>
      <c r="O367" s="162"/>
      <c r="P367" s="162"/>
      <c r="Q367" s="162"/>
      <c r="R367" s="162"/>
      <c r="S367" s="162"/>
      <c r="T367" s="162"/>
      <c r="U367" s="162"/>
      <c r="V367" s="162"/>
      <c r="W367" s="375">
        <v>0</v>
      </c>
      <c r="X367" s="375"/>
      <c r="Y367" s="375"/>
      <c r="Z367" s="375"/>
      <c r="AA367" s="375"/>
      <c r="AB367" s="375"/>
      <c r="AC367" s="169"/>
      <c r="AD367" s="375">
        <v>1772922936</v>
      </c>
      <c r="AE367" s="375"/>
      <c r="AF367" s="375"/>
      <c r="AG367" s="375"/>
      <c r="AH367" s="375"/>
      <c r="AI367" s="375"/>
    </row>
    <row r="368" spans="1:35" ht="15" customHeight="1" outlineLevel="1">
      <c r="A368" s="159"/>
      <c r="B368" s="160"/>
      <c r="C368" s="162"/>
      <c r="D368" s="162"/>
      <c r="E368" s="162"/>
      <c r="F368" s="162"/>
      <c r="G368" s="162"/>
      <c r="H368" s="162"/>
      <c r="I368" s="162"/>
      <c r="J368" s="162"/>
      <c r="K368" s="162"/>
      <c r="L368" s="162"/>
      <c r="M368" s="162"/>
      <c r="N368" s="162"/>
      <c r="O368" s="162"/>
      <c r="P368" s="162"/>
      <c r="Q368" s="162"/>
      <c r="R368" s="162"/>
      <c r="S368" s="162"/>
      <c r="T368" s="162"/>
      <c r="U368" s="162"/>
      <c r="V368" s="162"/>
      <c r="W368" s="375"/>
      <c r="X368" s="375"/>
      <c r="Y368" s="375"/>
      <c r="Z368" s="375"/>
      <c r="AA368" s="375"/>
      <c r="AB368" s="375"/>
      <c r="AC368" s="169"/>
      <c r="AD368" s="375"/>
      <c r="AE368" s="375"/>
      <c r="AF368" s="375"/>
      <c r="AG368" s="375"/>
      <c r="AH368" s="375"/>
      <c r="AI368" s="375"/>
    </row>
    <row r="369" spans="1:35" ht="15" customHeight="1" outlineLevel="1" thickBot="1">
      <c r="A369" s="159"/>
      <c r="B369" s="160"/>
      <c r="C369" s="170" t="s">
        <v>448</v>
      </c>
      <c r="D369" s="160"/>
      <c r="E369" s="160"/>
      <c r="F369" s="160"/>
      <c r="G369" s="160"/>
      <c r="H369" s="160"/>
      <c r="I369" s="160"/>
      <c r="J369" s="160"/>
      <c r="K369" s="160"/>
      <c r="L369" s="160"/>
      <c r="M369" s="160"/>
      <c r="N369" s="160"/>
      <c r="O369" s="160"/>
      <c r="P369" s="160"/>
      <c r="Q369" s="160"/>
      <c r="R369" s="160"/>
      <c r="S369" s="160"/>
      <c r="T369" s="160"/>
      <c r="U369" s="162"/>
      <c r="V369" s="162"/>
      <c r="W369" s="376">
        <f>SUM(W364:AB367)</f>
        <v>2174109765</v>
      </c>
      <c r="X369" s="376"/>
      <c r="Y369" s="376"/>
      <c r="Z369" s="376"/>
      <c r="AA369" s="376"/>
      <c r="AB369" s="376"/>
      <c r="AC369" s="169"/>
      <c r="AD369" s="376">
        <f>SUM(AD364:AI367)</f>
        <v>6017757839</v>
      </c>
      <c r="AE369" s="376"/>
      <c r="AF369" s="376"/>
      <c r="AG369" s="376"/>
      <c r="AH369" s="376"/>
      <c r="AI369" s="376"/>
    </row>
    <row r="370" spans="1:35" ht="1.5" customHeight="1" thickTop="1">
      <c r="A370" s="159"/>
      <c r="B370" s="171"/>
      <c r="C370" s="160"/>
      <c r="D370" s="160"/>
      <c r="E370" s="160"/>
      <c r="F370" s="160"/>
      <c r="G370" s="160"/>
      <c r="H370" s="160"/>
      <c r="I370" s="160"/>
      <c r="J370" s="160"/>
      <c r="K370" s="160"/>
      <c r="L370" s="160"/>
      <c r="M370" s="160"/>
      <c r="N370" s="160"/>
      <c r="O370" s="160"/>
      <c r="P370" s="160"/>
      <c r="Q370" s="160"/>
      <c r="R370" s="160"/>
      <c r="S370" s="160"/>
      <c r="T370" s="160"/>
      <c r="U370" s="162"/>
      <c r="V370" s="162"/>
      <c r="W370" s="172"/>
      <c r="X370" s="172"/>
      <c r="Y370" s="172"/>
      <c r="Z370" s="172"/>
      <c r="AA370" s="172"/>
      <c r="AB370" s="172"/>
      <c r="AC370" s="163"/>
      <c r="AD370" s="172"/>
      <c r="AE370" s="172"/>
      <c r="AF370" s="172"/>
      <c r="AG370" s="172"/>
      <c r="AH370" s="172"/>
      <c r="AI370" s="172"/>
    </row>
    <row r="371" spans="1:35" ht="12.75" customHeight="1" outlineLevel="1">
      <c r="A371" s="159"/>
      <c r="B371" s="160"/>
      <c r="C371" s="160"/>
      <c r="D371" s="160"/>
      <c r="E371" s="160"/>
      <c r="F371" s="160"/>
      <c r="G371" s="160"/>
      <c r="H371" s="160"/>
      <c r="I371" s="160"/>
      <c r="J371" s="160"/>
      <c r="K371" s="160"/>
      <c r="L371" s="160"/>
      <c r="M371" s="160"/>
      <c r="N371" s="160"/>
      <c r="O371" s="160"/>
      <c r="P371" s="160"/>
      <c r="Q371" s="160"/>
      <c r="R371" s="160"/>
      <c r="S371" s="160"/>
      <c r="T371" s="160"/>
      <c r="U371" s="162"/>
      <c r="V371" s="162"/>
      <c r="W371" s="172"/>
      <c r="X371" s="172"/>
      <c r="Y371" s="172"/>
      <c r="Z371" s="172"/>
      <c r="AA371" s="172"/>
      <c r="AB371" s="172"/>
      <c r="AC371" s="163"/>
      <c r="AD371" s="172"/>
      <c r="AE371" s="172"/>
      <c r="AF371" s="172"/>
      <c r="AG371" s="172"/>
      <c r="AH371" s="172"/>
      <c r="AI371" s="172"/>
    </row>
    <row r="372" spans="1:35" ht="15" customHeight="1" outlineLevel="1">
      <c r="A372" s="159">
        <v>4</v>
      </c>
      <c r="B372" s="160" t="s">
        <v>194</v>
      </c>
      <c r="C372" s="160" t="s">
        <v>449</v>
      </c>
      <c r="D372" s="160"/>
      <c r="E372" s="160"/>
      <c r="F372" s="160"/>
      <c r="G372" s="160"/>
      <c r="H372" s="160"/>
      <c r="I372" s="160"/>
      <c r="J372" s="160"/>
      <c r="K372" s="160"/>
      <c r="L372" s="160"/>
      <c r="M372" s="160"/>
      <c r="N372" s="160"/>
      <c r="O372" s="160"/>
      <c r="P372" s="160"/>
      <c r="Q372" s="160"/>
      <c r="R372" s="160"/>
      <c r="S372" s="160"/>
      <c r="T372" s="160"/>
      <c r="U372" s="162"/>
      <c r="V372" s="162"/>
      <c r="W372" s="572"/>
      <c r="X372" s="572"/>
      <c r="Y372" s="572"/>
      <c r="Z372" s="572"/>
      <c r="AA372" s="572"/>
      <c r="AB372" s="572"/>
      <c r="AC372" s="163"/>
      <c r="AD372" s="572"/>
      <c r="AE372" s="572"/>
      <c r="AF372" s="572"/>
      <c r="AG372" s="572"/>
      <c r="AH372" s="572"/>
      <c r="AI372" s="572"/>
    </row>
    <row r="373" spans="1:35" ht="15" customHeight="1" outlineLevel="1">
      <c r="A373" s="173"/>
      <c r="B373" s="160"/>
      <c r="C373" s="174"/>
      <c r="D373" s="168"/>
      <c r="E373" s="168"/>
      <c r="F373" s="168"/>
      <c r="G373" s="168"/>
      <c r="H373" s="168"/>
      <c r="I373" s="168"/>
      <c r="J373" s="168"/>
      <c r="K373" s="168"/>
      <c r="L373" s="168"/>
      <c r="M373" s="168"/>
      <c r="N373" s="168"/>
      <c r="O373" s="168"/>
      <c r="P373" s="168"/>
      <c r="Q373" s="168"/>
      <c r="R373" s="168"/>
      <c r="S373" s="168"/>
      <c r="T373" s="168"/>
      <c r="U373" s="162"/>
      <c r="V373" s="162"/>
      <c r="W373" s="402" t="s">
        <v>812</v>
      </c>
      <c r="X373" s="402"/>
      <c r="Y373" s="402"/>
      <c r="Z373" s="402"/>
      <c r="AA373" s="402"/>
      <c r="AB373" s="402"/>
      <c r="AC373" s="166"/>
      <c r="AD373" s="402" t="s">
        <v>813</v>
      </c>
      <c r="AE373" s="402"/>
      <c r="AF373" s="402"/>
      <c r="AG373" s="402"/>
      <c r="AH373" s="402"/>
      <c r="AI373" s="402"/>
    </row>
    <row r="374" spans="1:35" ht="15" customHeight="1" outlineLevel="1">
      <c r="A374" s="173"/>
      <c r="B374" s="160"/>
      <c r="C374" s="174"/>
      <c r="D374" s="168"/>
      <c r="E374" s="168"/>
      <c r="F374" s="168"/>
      <c r="G374" s="168"/>
      <c r="H374" s="168"/>
      <c r="I374" s="168"/>
      <c r="J374" s="168"/>
      <c r="K374" s="168"/>
      <c r="L374" s="168"/>
      <c r="M374" s="168"/>
      <c r="N374" s="168"/>
      <c r="O374" s="168"/>
      <c r="P374" s="168"/>
      <c r="Q374" s="168"/>
      <c r="R374" s="168"/>
      <c r="S374" s="168"/>
      <c r="T374" s="168"/>
      <c r="U374" s="162"/>
      <c r="V374" s="162"/>
      <c r="W374" s="403" t="s">
        <v>11</v>
      </c>
      <c r="X374" s="403"/>
      <c r="Y374" s="403"/>
      <c r="Z374" s="403"/>
      <c r="AA374" s="403"/>
      <c r="AB374" s="403"/>
      <c r="AC374" s="166"/>
      <c r="AD374" s="403" t="s">
        <v>11</v>
      </c>
      <c r="AE374" s="403"/>
      <c r="AF374" s="403"/>
      <c r="AG374" s="403"/>
      <c r="AH374" s="403"/>
      <c r="AI374" s="403"/>
    </row>
    <row r="375" spans="1:35" ht="15" customHeight="1" outlineLevel="1">
      <c r="A375" s="173"/>
      <c r="B375" s="160"/>
      <c r="C375" s="168"/>
      <c r="D375" s="168"/>
      <c r="E375" s="168"/>
      <c r="F375" s="168"/>
      <c r="G375" s="168"/>
      <c r="H375" s="168"/>
      <c r="I375" s="168"/>
      <c r="J375" s="168"/>
      <c r="K375" s="168"/>
      <c r="L375" s="168"/>
      <c r="M375" s="168"/>
      <c r="N375" s="168"/>
      <c r="O375" s="168"/>
      <c r="P375" s="168"/>
      <c r="Q375" s="168"/>
      <c r="R375" s="168"/>
      <c r="S375" s="168"/>
      <c r="T375" s="168"/>
      <c r="U375" s="162"/>
      <c r="V375" s="162"/>
      <c r="W375" s="407"/>
      <c r="X375" s="407"/>
      <c r="Y375" s="407"/>
      <c r="Z375" s="407"/>
      <c r="AA375" s="407"/>
      <c r="AB375" s="407"/>
      <c r="AC375" s="169"/>
      <c r="AD375" s="407"/>
      <c r="AE375" s="407"/>
      <c r="AF375" s="407"/>
      <c r="AG375" s="407"/>
      <c r="AH375" s="407"/>
      <c r="AI375" s="407"/>
    </row>
    <row r="376" spans="1:35" ht="15" customHeight="1" outlineLevel="1">
      <c r="A376" s="173"/>
      <c r="B376" s="160"/>
      <c r="C376" s="45" t="s">
        <v>450</v>
      </c>
      <c r="D376" s="168"/>
      <c r="E376" s="168"/>
      <c r="F376" s="168"/>
      <c r="G376" s="168"/>
      <c r="H376" s="168"/>
      <c r="I376" s="168"/>
      <c r="J376" s="168"/>
      <c r="K376" s="168"/>
      <c r="L376" s="168"/>
      <c r="M376" s="168"/>
      <c r="N376" s="168"/>
      <c r="O376" s="168"/>
      <c r="P376" s="168"/>
      <c r="Q376" s="168"/>
      <c r="R376" s="168"/>
      <c r="S376" s="168"/>
      <c r="T376" s="168"/>
      <c r="U376" s="162"/>
      <c r="V376" s="162"/>
      <c r="W376" s="407">
        <v>1840000000</v>
      </c>
      <c r="X376" s="407"/>
      <c r="Y376" s="407"/>
      <c r="Z376" s="407"/>
      <c r="AA376" s="407"/>
      <c r="AB376" s="407"/>
      <c r="AC376" s="169"/>
      <c r="AD376" s="407">
        <v>1840000000</v>
      </c>
      <c r="AE376" s="407"/>
      <c r="AF376" s="407"/>
      <c r="AG376" s="407"/>
      <c r="AH376" s="407"/>
      <c r="AI376" s="407"/>
    </row>
    <row r="377" spans="1:35" ht="15" customHeight="1" hidden="1" outlineLevel="1">
      <c r="A377" s="173"/>
      <c r="B377" s="160"/>
      <c r="C377" s="45" t="s">
        <v>451</v>
      </c>
      <c r="D377" s="168"/>
      <c r="E377" s="168"/>
      <c r="F377" s="168"/>
      <c r="G377" s="168"/>
      <c r="H377" s="168"/>
      <c r="I377" s="168"/>
      <c r="J377" s="168"/>
      <c r="K377" s="168"/>
      <c r="L377" s="168"/>
      <c r="M377" s="168"/>
      <c r="N377" s="168"/>
      <c r="O377" s="168"/>
      <c r="P377" s="168"/>
      <c r="Q377" s="168"/>
      <c r="R377" s="168"/>
      <c r="S377" s="168"/>
      <c r="T377" s="168"/>
      <c r="U377" s="162"/>
      <c r="V377" s="162"/>
      <c r="W377" s="407">
        <v>0</v>
      </c>
      <c r="X377" s="407"/>
      <c r="Y377" s="407"/>
      <c r="Z377" s="407"/>
      <c r="AA377" s="407"/>
      <c r="AB377" s="407"/>
      <c r="AC377" s="169"/>
      <c r="AD377" s="407">
        <v>0</v>
      </c>
      <c r="AE377" s="407"/>
      <c r="AF377" s="407"/>
      <c r="AG377" s="407"/>
      <c r="AH377" s="407"/>
      <c r="AI377" s="407"/>
    </row>
    <row r="378" spans="1:35" ht="15" customHeight="1" hidden="1" outlineLevel="1">
      <c r="A378" s="173"/>
      <c r="B378" s="160"/>
      <c r="C378" s="168" t="s">
        <v>452</v>
      </c>
      <c r="D378" s="168"/>
      <c r="E378" s="168"/>
      <c r="F378" s="168"/>
      <c r="G378" s="168"/>
      <c r="H378" s="168"/>
      <c r="I378" s="168"/>
      <c r="J378" s="168"/>
      <c r="K378" s="168"/>
      <c r="L378" s="168"/>
      <c r="M378" s="168"/>
      <c r="N378" s="168"/>
      <c r="O378" s="168"/>
      <c r="P378" s="168"/>
      <c r="Q378" s="168"/>
      <c r="R378" s="168"/>
      <c r="S378" s="168"/>
      <c r="T378" s="168"/>
      <c r="U378" s="162"/>
      <c r="V378" s="162"/>
      <c r="W378" s="407">
        <v>0</v>
      </c>
      <c r="X378" s="407"/>
      <c r="Y378" s="407"/>
      <c r="Z378" s="407"/>
      <c r="AA378" s="407"/>
      <c r="AB378" s="407"/>
      <c r="AC378" s="169"/>
      <c r="AD378" s="407">
        <v>0</v>
      </c>
      <c r="AE378" s="407"/>
      <c r="AF378" s="407"/>
      <c r="AG378" s="407"/>
      <c r="AH378" s="407"/>
      <c r="AI378" s="407"/>
    </row>
    <row r="379" spans="1:35" ht="15" customHeight="1" outlineLevel="1">
      <c r="A379" s="173"/>
      <c r="B379" s="160"/>
      <c r="C379" s="45" t="s">
        <v>454</v>
      </c>
      <c r="D379" s="168"/>
      <c r="E379" s="168"/>
      <c r="F379" s="168"/>
      <c r="G379" s="168"/>
      <c r="H379" s="168"/>
      <c r="I379" s="168"/>
      <c r="J379" s="168"/>
      <c r="K379" s="168"/>
      <c r="L379" s="168"/>
      <c r="M379" s="168"/>
      <c r="N379" s="168"/>
      <c r="O379" s="168"/>
      <c r="P379" s="168"/>
      <c r="Q379" s="168"/>
      <c r="R379" s="168"/>
      <c r="S379" s="168"/>
      <c r="T379" s="168"/>
      <c r="U379" s="162"/>
      <c r="V379" s="162"/>
      <c r="W379" s="407">
        <v>4363613</v>
      </c>
      <c r="X379" s="407"/>
      <c r="Y379" s="407"/>
      <c r="Z379" s="407"/>
      <c r="AA379" s="407"/>
      <c r="AB379" s="407"/>
      <c r="AC379" s="169"/>
      <c r="AD379" s="407"/>
      <c r="AE379" s="407"/>
      <c r="AF379" s="407"/>
      <c r="AG379" s="407"/>
      <c r="AH379" s="407"/>
      <c r="AI379" s="407"/>
    </row>
    <row r="380" spans="1:35" ht="15" customHeight="1" outlineLevel="1">
      <c r="A380" s="173"/>
      <c r="B380" s="160"/>
      <c r="C380" s="168"/>
      <c r="D380" s="168"/>
      <c r="E380" s="168"/>
      <c r="F380" s="168"/>
      <c r="G380" s="168"/>
      <c r="H380" s="168"/>
      <c r="I380" s="168"/>
      <c r="J380" s="168"/>
      <c r="K380" s="168"/>
      <c r="L380" s="168"/>
      <c r="M380" s="168"/>
      <c r="N380" s="168"/>
      <c r="O380" s="168"/>
      <c r="P380" s="168"/>
      <c r="Q380" s="168"/>
      <c r="R380" s="168"/>
      <c r="S380" s="168"/>
      <c r="T380" s="168"/>
      <c r="U380" s="162"/>
      <c r="V380" s="162"/>
      <c r="W380" s="407"/>
      <c r="X380" s="407"/>
      <c r="Y380" s="407"/>
      <c r="Z380" s="407"/>
      <c r="AA380" s="407"/>
      <c r="AB380" s="407"/>
      <c r="AC380" s="169"/>
      <c r="AD380" s="407"/>
      <c r="AE380" s="407"/>
      <c r="AF380" s="407"/>
      <c r="AG380" s="407"/>
      <c r="AH380" s="407"/>
      <c r="AI380" s="407"/>
    </row>
    <row r="381" spans="1:35" ht="15" customHeight="1" outlineLevel="1" thickBot="1">
      <c r="A381" s="173"/>
      <c r="B381" s="160"/>
      <c r="C381" s="170" t="s">
        <v>448</v>
      </c>
      <c r="D381" s="168"/>
      <c r="E381" s="168"/>
      <c r="F381" s="168"/>
      <c r="G381" s="168"/>
      <c r="H381" s="168"/>
      <c r="I381" s="168"/>
      <c r="J381" s="168"/>
      <c r="K381" s="168"/>
      <c r="L381" s="168"/>
      <c r="M381" s="168"/>
      <c r="N381" s="168"/>
      <c r="O381" s="168"/>
      <c r="P381" s="168"/>
      <c r="Q381" s="168"/>
      <c r="R381" s="168"/>
      <c r="S381" s="168"/>
      <c r="T381" s="168"/>
      <c r="U381" s="162"/>
      <c r="V381" s="162"/>
      <c r="W381" s="404">
        <f>SUM(W376:AB379)</f>
        <v>1844363613</v>
      </c>
      <c r="X381" s="404"/>
      <c r="Y381" s="404"/>
      <c r="Z381" s="404"/>
      <c r="AA381" s="404"/>
      <c r="AB381" s="404"/>
      <c r="AC381" s="169"/>
      <c r="AD381" s="404">
        <f>AD376</f>
        <v>1840000000</v>
      </c>
      <c r="AE381" s="404"/>
      <c r="AF381" s="404"/>
      <c r="AG381" s="404"/>
      <c r="AH381" s="404"/>
      <c r="AI381" s="404"/>
    </row>
    <row r="382" spans="1:35" ht="15" customHeight="1" outlineLevel="1" thickTop="1">
      <c r="A382" s="173"/>
      <c r="B382" s="168"/>
      <c r="C382" s="168"/>
      <c r="D382" s="168"/>
      <c r="E382" s="168"/>
      <c r="F382" s="168"/>
      <c r="G382" s="168"/>
      <c r="H382" s="168"/>
      <c r="I382" s="168"/>
      <c r="J382" s="168"/>
      <c r="K382" s="168"/>
      <c r="L382" s="168"/>
      <c r="M382" s="168"/>
      <c r="N382" s="168"/>
      <c r="O382" s="168"/>
      <c r="P382" s="168"/>
      <c r="Q382" s="168"/>
      <c r="R382" s="168"/>
      <c r="S382" s="168"/>
      <c r="T382" s="168"/>
      <c r="U382" s="162"/>
      <c r="V382" s="162"/>
      <c r="W382" s="175"/>
      <c r="X382" s="175"/>
      <c r="Y382" s="175"/>
      <c r="Z382" s="175"/>
      <c r="AA382" s="175"/>
      <c r="AB382" s="175"/>
      <c r="AC382" s="169"/>
      <c r="AD382" s="175"/>
      <c r="AE382" s="175"/>
      <c r="AF382" s="175"/>
      <c r="AG382" s="175"/>
      <c r="AH382" s="175"/>
      <c r="AI382" s="175"/>
    </row>
    <row r="383" spans="1:35" ht="15" customHeight="1" hidden="1" outlineLevel="1">
      <c r="A383" s="159"/>
      <c r="B383" s="160"/>
      <c r="C383" s="168" t="s">
        <v>455</v>
      </c>
      <c r="D383" s="160"/>
      <c r="E383" s="160"/>
      <c r="F383" s="160"/>
      <c r="G383" s="160"/>
      <c r="H383" s="160"/>
      <c r="I383" s="160"/>
      <c r="J383" s="160"/>
      <c r="K383" s="160"/>
      <c r="L383" s="160"/>
      <c r="M383" s="160"/>
      <c r="N383" s="160"/>
      <c r="O383" s="160"/>
      <c r="P383" s="160"/>
      <c r="Q383" s="160"/>
      <c r="R383" s="160"/>
      <c r="S383" s="160"/>
      <c r="T383" s="160"/>
      <c r="U383" s="162"/>
      <c r="V383" s="162"/>
      <c r="W383" s="375"/>
      <c r="X383" s="375"/>
      <c r="Y383" s="375"/>
      <c r="Z383" s="375"/>
      <c r="AA383" s="375"/>
      <c r="AB383" s="375"/>
      <c r="AC383" s="169"/>
      <c r="AD383" s="375"/>
      <c r="AE383" s="375"/>
      <c r="AF383" s="375"/>
      <c r="AG383" s="375"/>
      <c r="AH383" s="375"/>
      <c r="AI383" s="375"/>
    </row>
    <row r="384" spans="1:35" ht="15" customHeight="1" hidden="1" outlineLevel="1">
      <c r="A384" s="159"/>
      <c r="B384" s="160"/>
      <c r="C384" s="168" t="s">
        <v>455</v>
      </c>
      <c r="D384" s="160"/>
      <c r="E384" s="160"/>
      <c r="F384" s="160"/>
      <c r="G384" s="160"/>
      <c r="H384" s="160"/>
      <c r="I384" s="160"/>
      <c r="J384" s="160"/>
      <c r="K384" s="160"/>
      <c r="L384" s="160"/>
      <c r="M384" s="160"/>
      <c r="N384" s="160"/>
      <c r="O384" s="160"/>
      <c r="P384" s="160"/>
      <c r="Q384" s="160"/>
      <c r="R384" s="160"/>
      <c r="S384" s="160"/>
      <c r="T384" s="160"/>
      <c r="U384" s="162"/>
      <c r="V384" s="162"/>
      <c r="W384" s="375"/>
      <c r="X384" s="375"/>
      <c r="Y384" s="375"/>
      <c r="Z384" s="375"/>
      <c r="AA384" s="375"/>
      <c r="AB384" s="375"/>
      <c r="AC384" s="169"/>
      <c r="AD384" s="375"/>
      <c r="AE384" s="375"/>
      <c r="AF384" s="375"/>
      <c r="AG384" s="375"/>
      <c r="AH384" s="375"/>
      <c r="AI384" s="375"/>
    </row>
    <row r="385" spans="1:35" ht="15" customHeight="1" hidden="1" outlineLevel="1">
      <c r="A385" s="159"/>
      <c r="B385" s="160"/>
      <c r="C385" s="168" t="s">
        <v>455</v>
      </c>
      <c r="D385" s="162"/>
      <c r="E385" s="162"/>
      <c r="F385" s="162"/>
      <c r="G385" s="162"/>
      <c r="H385" s="162"/>
      <c r="I385" s="162"/>
      <c r="J385" s="162"/>
      <c r="K385" s="162"/>
      <c r="L385" s="162"/>
      <c r="M385" s="162"/>
      <c r="N385" s="162"/>
      <c r="O385" s="162"/>
      <c r="P385" s="162"/>
      <c r="Q385" s="162"/>
      <c r="R385" s="162"/>
      <c r="S385" s="162"/>
      <c r="T385" s="162"/>
      <c r="U385" s="162"/>
      <c r="V385" s="162"/>
      <c r="W385" s="375"/>
      <c r="X385" s="375"/>
      <c r="Y385" s="375"/>
      <c r="Z385" s="375"/>
      <c r="AA385" s="375"/>
      <c r="AB385" s="375"/>
      <c r="AC385" s="169"/>
      <c r="AD385" s="375"/>
      <c r="AE385" s="375"/>
      <c r="AF385" s="375"/>
      <c r="AG385" s="375"/>
      <c r="AH385" s="375"/>
      <c r="AI385" s="375"/>
    </row>
    <row r="386" spans="1:35" ht="15" customHeight="1" hidden="1" outlineLevel="1">
      <c r="A386" s="159"/>
      <c r="B386" s="160"/>
      <c r="C386" s="162"/>
      <c r="D386" s="162"/>
      <c r="E386" s="162"/>
      <c r="F386" s="162"/>
      <c r="G386" s="162"/>
      <c r="H386" s="162"/>
      <c r="I386" s="162"/>
      <c r="J386" s="162"/>
      <c r="K386" s="162"/>
      <c r="L386" s="162"/>
      <c r="M386" s="162"/>
      <c r="N386" s="162"/>
      <c r="O386" s="162"/>
      <c r="P386" s="162"/>
      <c r="Q386" s="162"/>
      <c r="R386" s="162"/>
      <c r="S386" s="162"/>
      <c r="T386" s="162"/>
      <c r="U386" s="162"/>
      <c r="V386" s="162"/>
      <c r="W386" s="375"/>
      <c r="X386" s="375"/>
      <c r="Y386" s="375"/>
      <c r="Z386" s="375"/>
      <c r="AA386" s="375"/>
      <c r="AB386" s="375"/>
      <c r="AC386" s="169"/>
      <c r="AD386" s="375"/>
      <c r="AE386" s="375"/>
      <c r="AF386" s="375"/>
      <c r="AG386" s="375"/>
      <c r="AH386" s="375"/>
      <c r="AI386" s="375"/>
    </row>
    <row r="387" spans="1:35" ht="15" customHeight="1" hidden="1" outlineLevel="1" thickBot="1">
      <c r="A387" s="159"/>
      <c r="B387" s="160"/>
      <c r="C387" s="170" t="s">
        <v>448</v>
      </c>
      <c r="D387" s="160"/>
      <c r="E387" s="160"/>
      <c r="F387" s="160"/>
      <c r="G387" s="160"/>
      <c r="H387" s="160"/>
      <c r="I387" s="160"/>
      <c r="J387" s="160"/>
      <c r="K387" s="160"/>
      <c r="L387" s="160"/>
      <c r="M387" s="160"/>
      <c r="N387" s="160"/>
      <c r="O387" s="160"/>
      <c r="P387" s="160"/>
      <c r="Q387" s="160"/>
      <c r="R387" s="160"/>
      <c r="S387" s="160"/>
      <c r="T387" s="160"/>
      <c r="U387" s="162"/>
      <c r="V387" s="162"/>
      <c r="W387" s="376">
        <v>0</v>
      </c>
      <c r="X387" s="376"/>
      <c r="Y387" s="376"/>
      <c r="Z387" s="376"/>
      <c r="AA387" s="376"/>
      <c r="AB387" s="376"/>
      <c r="AC387" s="169"/>
      <c r="AD387" s="376">
        <v>0</v>
      </c>
      <c r="AE387" s="376"/>
      <c r="AF387" s="376"/>
      <c r="AG387" s="376"/>
      <c r="AH387" s="376"/>
      <c r="AI387" s="376"/>
    </row>
    <row r="388" spans="1:35" ht="1.5" customHeight="1" collapsed="1">
      <c r="A388" s="159"/>
      <c r="B388" s="160"/>
      <c r="C388" s="160"/>
      <c r="D388" s="160"/>
      <c r="E388" s="160"/>
      <c r="F388" s="160"/>
      <c r="G388" s="160"/>
      <c r="H388" s="160"/>
      <c r="I388" s="160"/>
      <c r="J388" s="160"/>
      <c r="K388" s="160"/>
      <c r="L388" s="160"/>
      <c r="M388" s="160"/>
      <c r="N388" s="160"/>
      <c r="O388" s="160"/>
      <c r="P388" s="160"/>
      <c r="Q388" s="160"/>
      <c r="R388" s="160"/>
      <c r="S388" s="160"/>
      <c r="T388" s="160"/>
      <c r="U388" s="162"/>
      <c r="V388" s="162"/>
      <c r="W388" s="172"/>
      <c r="X388" s="172"/>
      <c r="Y388" s="172"/>
      <c r="Z388" s="172"/>
      <c r="AA388" s="172"/>
      <c r="AB388" s="172"/>
      <c r="AC388" s="163"/>
      <c r="AD388" s="172"/>
      <c r="AE388" s="172"/>
      <c r="AF388" s="172"/>
      <c r="AG388" s="172"/>
      <c r="AH388" s="172"/>
      <c r="AI388" s="172"/>
    </row>
    <row r="389" spans="1:35" ht="12.75" customHeight="1" outlineLevel="1">
      <c r="A389" s="173"/>
      <c r="B389" s="168"/>
      <c r="C389" s="162"/>
      <c r="D389" s="162"/>
      <c r="E389" s="162"/>
      <c r="F389" s="162"/>
      <c r="G389" s="162"/>
      <c r="H389" s="162"/>
      <c r="I389" s="162"/>
      <c r="J389" s="162"/>
      <c r="K389" s="162"/>
      <c r="L389" s="162"/>
      <c r="M389" s="162"/>
      <c r="N389" s="162"/>
      <c r="O389" s="162"/>
      <c r="P389" s="162"/>
      <c r="Q389" s="162"/>
      <c r="R389" s="162"/>
      <c r="S389" s="162"/>
      <c r="T389" s="162"/>
      <c r="U389" s="162"/>
      <c r="V389" s="162"/>
      <c r="W389" s="448"/>
      <c r="X389" s="448"/>
      <c r="Y389" s="448"/>
      <c r="Z389" s="448"/>
      <c r="AA389" s="448"/>
      <c r="AB389" s="448"/>
      <c r="AC389" s="163"/>
      <c r="AD389" s="448"/>
      <c r="AE389" s="448"/>
      <c r="AF389" s="448"/>
      <c r="AG389" s="448"/>
      <c r="AH389" s="448"/>
      <c r="AI389" s="448"/>
    </row>
    <row r="390" spans="1:35" ht="15" customHeight="1" outlineLevel="1">
      <c r="A390" s="159">
        <v>5</v>
      </c>
      <c r="B390" s="160" t="s">
        <v>194</v>
      </c>
      <c r="C390" s="161" t="s">
        <v>456</v>
      </c>
      <c r="D390" s="161"/>
      <c r="E390" s="161"/>
      <c r="F390" s="161"/>
      <c r="G390" s="161"/>
      <c r="H390" s="161"/>
      <c r="I390" s="161"/>
      <c r="J390" s="161"/>
      <c r="K390" s="161"/>
      <c r="L390" s="161"/>
      <c r="M390" s="161"/>
      <c r="N390" s="161"/>
      <c r="O390" s="161"/>
      <c r="P390" s="161"/>
      <c r="Q390" s="161"/>
      <c r="R390" s="161"/>
      <c r="S390" s="161"/>
      <c r="T390" s="161"/>
      <c r="U390" s="162"/>
      <c r="V390" s="162"/>
      <c r="W390" s="163"/>
      <c r="X390" s="163"/>
      <c r="Y390" s="163"/>
      <c r="Z390" s="163"/>
      <c r="AA390" s="163"/>
      <c r="AB390" s="163"/>
      <c r="AC390" s="163"/>
      <c r="AD390" s="163"/>
      <c r="AE390" s="163"/>
      <c r="AF390" s="163"/>
      <c r="AG390" s="163"/>
      <c r="AH390" s="163"/>
      <c r="AI390" s="163"/>
    </row>
    <row r="391" spans="1:35" ht="15" customHeight="1" outlineLevel="1">
      <c r="A391" s="159"/>
      <c r="B391" s="160"/>
      <c r="C391" s="165"/>
      <c r="D391" s="165"/>
      <c r="E391" s="165"/>
      <c r="F391" s="165"/>
      <c r="G391" s="165"/>
      <c r="H391" s="165"/>
      <c r="I391" s="165"/>
      <c r="J391" s="165"/>
      <c r="K391" s="165"/>
      <c r="L391" s="165"/>
      <c r="M391" s="165"/>
      <c r="N391" s="165"/>
      <c r="O391" s="165"/>
      <c r="P391" s="165"/>
      <c r="Q391" s="165"/>
      <c r="R391" s="165"/>
      <c r="S391" s="165"/>
      <c r="T391" s="165"/>
      <c r="U391" s="162"/>
      <c r="V391" s="162"/>
      <c r="W391" s="402" t="s">
        <v>812</v>
      </c>
      <c r="X391" s="402"/>
      <c r="Y391" s="402"/>
      <c r="Z391" s="402"/>
      <c r="AA391" s="402"/>
      <c r="AB391" s="402"/>
      <c r="AC391" s="166"/>
      <c r="AD391" s="402" t="s">
        <v>813</v>
      </c>
      <c r="AE391" s="402"/>
      <c r="AF391" s="402"/>
      <c r="AG391" s="402"/>
      <c r="AH391" s="402"/>
      <c r="AI391" s="402"/>
    </row>
    <row r="392" spans="1:35" ht="15" customHeight="1" outlineLevel="1">
      <c r="A392" s="159"/>
      <c r="B392" s="160"/>
      <c r="C392" s="165"/>
      <c r="D392" s="165"/>
      <c r="E392" s="165"/>
      <c r="F392" s="165"/>
      <c r="G392" s="165"/>
      <c r="H392" s="165"/>
      <c r="I392" s="165"/>
      <c r="J392" s="165"/>
      <c r="K392" s="165"/>
      <c r="L392" s="165"/>
      <c r="M392" s="165"/>
      <c r="N392" s="165"/>
      <c r="O392" s="165"/>
      <c r="P392" s="165"/>
      <c r="Q392" s="165"/>
      <c r="R392" s="165"/>
      <c r="S392" s="165"/>
      <c r="T392" s="165"/>
      <c r="U392" s="162"/>
      <c r="V392" s="162"/>
      <c r="W392" s="403" t="s">
        <v>11</v>
      </c>
      <c r="X392" s="403"/>
      <c r="Y392" s="403"/>
      <c r="Z392" s="403"/>
      <c r="AA392" s="403"/>
      <c r="AB392" s="403"/>
      <c r="AC392" s="166"/>
      <c r="AD392" s="403" t="s">
        <v>11</v>
      </c>
      <c r="AE392" s="403"/>
      <c r="AF392" s="403"/>
      <c r="AG392" s="403"/>
      <c r="AH392" s="403"/>
      <c r="AI392" s="403"/>
    </row>
    <row r="393" spans="1:35" ht="15" customHeight="1" outlineLevel="1">
      <c r="A393" s="159"/>
      <c r="B393" s="160"/>
      <c r="C393" s="168"/>
      <c r="D393" s="160"/>
      <c r="E393" s="160"/>
      <c r="F393" s="160"/>
      <c r="G393" s="160"/>
      <c r="H393" s="160"/>
      <c r="I393" s="160"/>
      <c r="J393" s="160"/>
      <c r="K393" s="160"/>
      <c r="L393" s="160"/>
      <c r="M393" s="160"/>
      <c r="N393" s="160"/>
      <c r="O393" s="160"/>
      <c r="P393" s="160"/>
      <c r="Q393" s="160"/>
      <c r="R393" s="160"/>
      <c r="S393" s="160"/>
      <c r="T393" s="160"/>
      <c r="U393" s="162"/>
      <c r="V393" s="162"/>
      <c r="W393" s="375"/>
      <c r="X393" s="375"/>
      <c r="Y393" s="375"/>
      <c r="Z393" s="375"/>
      <c r="AA393" s="375"/>
      <c r="AB393" s="375"/>
      <c r="AC393" s="169"/>
      <c r="AD393" s="375"/>
      <c r="AE393" s="375"/>
      <c r="AF393" s="375"/>
      <c r="AG393" s="375"/>
      <c r="AH393" s="375"/>
      <c r="AI393" s="375"/>
    </row>
    <row r="394" spans="1:35" ht="15" customHeight="1" hidden="1" outlineLevel="1">
      <c r="A394" s="159"/>
      <c r="B394" s="160"/>
      <c r="C394" s="168" t="s">
        <v>457</v>
      </c>
      <c r="D394" s="160"/>
      <c r="E394" s="160"/>
      <c r="F394" s="160"/>
      <c r="G394" s="160"/>
      <c r="H394" s="160"/>
      <c r="I394" s="160"/>
      <c r="J394" s="160"/>
      <c r="K394" s="160"/>
      <c r="L394" s="160"/>
      <c r="M394" s="160"/>
      <c r="N394" s="160"/>
      <c r="O394" s="160"/>
      <c r="P394" s="160"/>
      <c r="Q394" s="160"/>
      <c r="R394" s="160"/>
      <c r="S394" s="160"/>
      <c r="T394" s="160"/>
      <c r="U394" s="162"/>
      <c r="V394" s="162"/>
      <c r="W394" s="375">
        <v>0</v>
      </c>
      <c r="X394" s="375"/>
      <c r="Y394" s="375"/>
      <c r="Z394" s="375"/>
      <c r="AA394" s="375"/>
      <c r="AB394" s="375"/>
      <c r="AC394" s="169"/>
      <c r="AD394" s="375">
        <v>0</v>
      </c>
      <c r="AE394" s="375"/>
      <c r="AF394" s="375"/>
      <c r="AG394" s="375"/>
      <c r="AH394" s="375"/>
      <c r="AI394" s="375"/>
    </row>
    <row r="395" spans="1:35" ht="15" customHeight="1" hidden="1" outlineLevel="1">
      <c r="A395" s="159"/>
      <c r="B395" s="160"/>
      <c r="C395" s="168" t="s">
        <v>458</v>
      </c>
      <c r="D395" s="160"/>
      <c r="E395" s="160"/>
      <c r="F395" s="160"/>
      <c r="G395" s="160"/>
      <c r="H395" s="160"/>
      <c r="I395" s="160"/>
      <c r="J395" s="160"/>
      <c r="K395" s="160"/>
      <c r="L395" s="160"/>
      <c r="M395" s="160"/>
      <c r="N395" s="160"/>
      <c r="O395" s="160"/>
      <c r="P395" s="160"/>
      <c r="Q395" s="160"/>
      <c r="R395" s="160"/>
      <c r="S395" s="160"/>
      <c r="T395" s="160"/>
      <c r="U395" s="162"/>
      <c r="V395" s="162"/>
      <c r="W395" s="375">
        <v>0</v>
      </c>
      <c r="X395" s="375"/>
      <c r="Y395" s="375"/>
      <c r="Z395" s="375"/>
      <c r="AA395" s="375"/>
      <c r="AB395" s="375"/>
      <c r="AC395" s="169"/>
      <c r="AD395" s="375">
        <v>0</v>
      </c>
      <c r="AE395" s="375"/>
      <c r="AF395" s="375"/>
      <c r="AG395" s="375"/>
      <c r="AH395" s="375"/>
      <c r="AI395" s="375"/>
    </row>
    <row r="396" spans="1:35" ht="15" customHeight="1" hidden="1" outlineLevel="1">
      <c r="A396" s="159"/>
      <c r="B396" s="160"/>
      <c r="C396" s="168" t="s">
        <v>459</v>
      </c>
      <c r="D396" s="160"/>
      <c r="E396" s="160"/>
      <c r="F396" s="160"/>
      <c r="G396" s="160"/>
      <c r="H396" s="160"/>
      <c r="I396" s="160"/>
      <c r="J396" s="160"/>
      <c r="K396" s="160"/>
      <c r="L396" s="160"/>
      <c r="M396" s="160"/>
      <c r="N396" s="160"/>
      <c r="O396" s="160"/>
      <c r="P396" s="160"/>
      <c r="Q396" s="160"/>
      <c r="R396" s="160"/>
      <c r="S396" s="160"/>
      <c r="T396" s="160"/>
      <c r="U396" s="162"/>
      <c r="V396" s="162"/>
      <c r="W396" s="375">
        <v>0</v>
      </c>
      <c r="X396" s="375"/>
      <c r="Y396" s="375"/>
      <c r="Z396" s="375"/>
      <c r="AA396" s="375"/>
      <c r="AB396" s="375"/>
      <c r="AC396" s="169"/>
      <c r="AD396" s="375">
        <v>0</v>
      </c>
      <c r="AE396" s="375"/>
      <c r="AF396" s="375"/>
      <c r="AG396" s="375"/>
      <c r="AH396" s="375"/>
      <c r="AI396" s="375"/>
    </row>
    <row r="397" spans="1:35" ht="15" customHeight="1" hidden="1" outlineLevel="1">
      <c r="A397" s="159"/>
      <c r="B397" s="160"/>
      <c r="C397" s="162" t="s">
        <v>460</v>
      </c>
      <c r="D397" s="162"/>
      <c r="E397" s="162"/>
      <c r="F397" s="162"/>
      <c r="G397" s="162"/>
      <c r="H397" s="162"/>
      <c r="I397" s="162"/>
      <c r="J397" s="162"/>
      <c r="K397" s="162"/>
      <c r="L397" s="162"/>
      <c r="M397" s="162"/>
      <c r="N397" s="162"/>
      <c r="O397" s="162"/>
      <c r="P397" s="162"/>
      <c r="Q397" s="162"/>
      <c r="R397" s="162"/>
      <c r="S397" s="162"/>
      <c r="T397" s="162"/>
      <c r="U397" s="162"/>
      <c r="V397" s="162"/>
      <c r="W397" s="375">
        <v>224661404</v>
      </c>
      <c r="X397" s="375"/>
      <c r="Y397" s="375"/>
      <c r="Z397" s="375"/>
      <c r="AA397" s="375"/>
      <c r="AB397" s="375"/>
      <c r="AC397" s="169"/>
      <c r="AD397" s="375">
        <v>0</v>
      </c>
      <c r="AE397" s="375"/>
      <c r="AF397" s="375"/>
      <c r="AG397" s="375"/>
      <c r="AH397" s="375"/>
      <c r="AI397" s="375"/>
    </row>
    <row r="398" spans="1:35" ht="15" customHeight="1" outlineLevel="1">
      <c r="A398" s="159"/>
      <c r="B398" s="160"/>
      <c r="C398" s="179" t="s">
        <v>461</v>
      </c>
      <c r="D398" s="179"/>
      <c r="E398" s="179"/>
      <c r="F398" s="179"/>
      <c r="G398" s="179"/>
      <c r="H398" s="179"/>
      <c r="I398" s="179"/>
      <c r="J398" s="179"/>
      <c r="K398" s="179"/>
      <c r="L398" s="179"/>
      <c r="M398" s="179"/>
      <c r="N398" s="179"/>
      <c r="O398" s="179"/>
      <c r="P398" s="179"/>
      <c r="Q398" s="179"/>
      <c r="R398" s="179"/>
      <c r="S398" s="179"/>
      <c r="T398" s="162"/>
      <c r="U398" s="162"/>
      <c r="V398" s="162"/>
      <c r="W398" s="375">
        <v>26060667</v>
      </c>
      <c r="X398" s="375"/>
      <c r="Y398" s="375"/>
      <c r="Z398" s="375"/>
      <c r="AA398" s="375"/>
      <c r="AB398" s="375"/>
      <c r="AC398" s="169"/>
      <c r="AD398" s="375">
        <v>219288604</v>
      </c>
      <c r="AE398" s="375"/>
      <c r="AF398" s="375"/>
      <c r="AG398" s="375"/>
      <c r="AH398" s="375"/>
      <c r="AI398" s="375"/>
    </row>
    <row r="399" spans="1:35" ht="15" customHeight="1" hidden="1" outlineLevel="1">
      <c r="A399" s="159"/>
      <c r="B399" s="160"/>
      <c r="C399" s="180" t="s">
        <v>462</v>
      </c>
      <c r="D399" s="179"/>
      <c r="E399" s="179"/>
      <c r="F399" s="179"/>
      <c r="G399" s="179"/>
      <c r="H399" s="179"/>
      <c r="I399" s="179"/>
      <c r="J399" s="179"/>
      <c r="K399" s="179"/>
      <c r="L399" s="179"/>
      <c r="M399" s="179"/>
      <c r="N399" s="179"/>
      <c r="O399" s="179"/>
      <c r="P399" s="179"/>
      <c r="Q399" s="179"/>
      <c r="R399" s="179"/>
      <c r="S399" s="179"/>
      <c r="T399" s="162"/>
      <c r="U399" s="162"/>
      <c r="V399" s="162"/>
      <c r="W399" s="375"/>
      <c r="X399" s="375"/>
      <c r="Y399" s="375"/>
      <c r="Z399" s="375"/>
      <c r="AA399" s="375"/>
      <c r="AB399" s="375"/>
      <c r="AC399" s="169"/>
      <c r="AD399" s="375">
        <v>0</v>
      </c>
      <c r="AE399" s="375"/>
      <c r="AF399" s="375"/>
      <c r="AG399" s="375"/>
      <c r="AH399" s="375"/>
      <c r="AI399" s="375"/>
    </row>
    <row r="400" spans="1:35" ht="15" customHeight="1" outlineLevel="1">
      <c r="A400" s="159"/>
      <c r="B400" s="160"/>
      <c r="C400" s="179" t="s">
        <v>463</v>
      </c>
      <c r="D400" s="179"/>
      <c r="E400" s="179"/>
      <c r="F400" s="179"/>
      <c r="G400" s="179"/>
      <c r="H400" s="179"/>
      <c r="I400" s="179"/>
      <c r="J400" s="179"/>
      <c r="K400" s="179"/>
      <c r="L400" s="179"/>
      <c r="M400" s="179"/>
      <c r="N400" s="179"/>
      <c r="O400" s="179"/>
      <c r="P400" s="179"/>
      <c r="Q400" s="179"/>
      <c r="R400" s="179"/>
      <c r="S400" s="179"/>
      <c r="T400" s="162"/>
      <c r="U400" s="162"/>
      <c r="V400" s="162"/>
      <c r="W400" s="375"/>
      <c r="X400" s="375"/>
      <c r="Y400" s="375"/>
      <c r="Z400" s="375"/>
      <c r="AA400" s="375"/>
      <c r="AB400" s="375"/>
      <c r="AC400" s="169"/>
      <c r="AD400" s="375">
        <v>541032</v>
      </c>
      <c r="AE400" s="375"/>
      <c r="AF400" s="375"/>
      <c r="AG400" s="375"/>
      <c r="AH400" s="375"/>
      <c r="AI400" s="375"/>
    </row>
    <row r="401" spans="1:35" ht="15" customHeight="1" outlineLevel="1">
      <c r="A401" s="159"/>
      <c r="B401" s="160"/>
      <c r="C401" s="179" t="s">
        <v>814</v>
      </c>
      <c r="D401" s="179"/>
      <c r="E401" s="179"/>
      <c r="F401" s="179"/>
      <c r="G401" s="179"/>
      <c r="H401" s="179"/>
      <c r="I401" s="179"/>
      <c r="J401" s="179"/>
      <c r="K401" s="179"/>
      <c r="L401" s="179"/>
      <c r="M401" s="179"/>
      <c r="N401" s="179"/>
      <c r="O401" s="179"/>
      <c r="P401" s="179"/>
      <c r="Q401" s="179"/>
      <c r="R401" s="179"/>
      <c r="S401" s="179"/>
      <c r="T401" s="162"/>
      <c r="U401" s="162"/>
      <c r="V401" s="162"/>
      <c r="W401" s="375">
        <v>100000000</v>
      </c>
      <c r="X401" s="375"/>
      <c r="Y401" s="375"/>
      <c r="Z401" s="375"/>
      <c r="AA401" s="375"/>
      <c r="AB401" s="375"/>
      <c r="AC401" s="169"/>
      <c r="AD401" s="169"/>
      <c r="AE401" s="169"/>
      <c r="AF401" s="169"/>
      <c r="AG401" s="169"/>
      <c r="AH401" s="169"/>
      <c r="AI401" s="169"/>
    </row>
    <row r="402" spans="1:35" ht="15" customHeight="1" outlineLevel="1">
      <c r="A402" s="159"/>
      <c r="B402" s="160"/>
      <c r="C402" s="162" t="s">
        <v>464</v>
      </c>
      <c r="D402" s="162"/>
      <c r="E402" s="162"/>
      <c r="F402" s="162"/>
      <c r="G402" s="162"/>
      <c r="H402" s="162"/>
      <c r="I402" s="162"/>
      <c r="J402" s="162"/>
      <c r="K402" s="162"/>
      <c r="L402" s="162"/>
      <c r="M402" s="162"/>
      <c r="N402" s="162"/>
      <c r="O402" s="162"/>
      <c r="P402" s="162"/>
      <c r="Q402" s="162"/>
      <c r="R402" s="162"/>
      <c r="S402" s="162"/>
      <c r="T402" s="162"/>
      <c r="U402" s="162"/>
      <c r="V402" s="162"/>
      <c r="W402" s="375">
        <v>134036352</v>
      </c>
      <c r="X402" s="375"/>
      <c r="Y402" s="375"/>
      <c r="Z402" s="375"/>
      <c r="AA402" s="375"/>
      <c r="AB402" s="375"/>
      <c r="AC402" s="169"/>
      <c r="AD402" s="375">
        <v>4831768</v>
      </c>
      <c r="AE402" s="375"/>
      <c r="AF402" s="375"/>
      <c r="AG402" s="375"/>
      <c r="AH402" s="375"/>
      <c r="AI402" s="375"/>
    </row>
    <row r="403" spans="1:35" ht="15" customHeight="1" hidden="1" outlineLevel="1">
      <c r="A403" s="159"/>
      <c r="B403" s="160"/>
      <c r="C403" s="162"/>
      <c r="D403" s="162"/>
      <c r="E403" s="162"/>
      <c r="F403" s="162"/>
      <c r="G403" s="162"/>
      <c r="H403" s="162"/>
      <c r="I403" s="162"/>
      <c r="J403" s="162"/>
      <c r="K403" s="162"/>
      <c r="L403" s="162"/>
      <c r="M403" s="162"/>
      <c r="N403" s="162"/>
      <c r="O403" s="162"/>
      <c r="P403" s="162"/>
      <c r="Q403" s="162"/>
      <c r="R403" s="162"/>
      <c r="S403" s="162"/>
      <c r="T403" s="162"/>
      <c r="U403" s="162"/>
      <c r="V403" s="162"/>
      <c r="W403" s="169"/>
      <c r="X403" s="169"/>
      <c r="Y403" s="169"/>
      <c r="Z403" s="169"/>
      <c r="AA403" s="169"/>
      <c r="AB403" s="169"/>
      <c r="AC403" s="169"/>
      <c r="AD403" s="169"/>
      <c r="AE403" s="169"/>
      <c r="AF403" s="169"/>
      <c r="AG403" s="169"/>
      <c r="AH403" s="169"/>
      <c r="AI403" s="169"/>
    </row>
    <row r="404" spans="1:35" ht="15" customHeight="1" outlineLevel="1">
      <c r="A404" s="159"/>
      <c r="B404" s="160"/>
      <c r="C404" s="162"/>
      <c r="D404" s="162"/>
      <c r="E404" s="162"/>
      <c r="F404" s="162"/>
      <c r="G404" s="162"/>
      <c r="H404" s="162"/>
      <c r="I404" s="162"/>
      <c r="J404" s="162"/>
      <c r="K404" s="162"/>
      <c r="L404" s="162"/>
      <c r="M404" s="162"/>
      <c r="N404" s="162"/>
      <c r="O404" s="162"/>
      <c r="P404" s="162"/>
      <c r="Q404" s="162"/>
      <c r="R404" s="162"/>
      <c r="S404" s="162"/>
      <c r="T404" s="162"/>
      <c r="U404" s="162"/>
      <c r="V404" s="162"/>
      <c r="W404" s="375"/>
      <c r="X404" s="375"/>
      <c r="Y404" s="375"/>
      <c r="Z404" s="375"/>
      <c r="AA404" s="375"/>
      <c r="AB404" s="375"/>
      <c r="AC404" s="169"/>
      <c r="AD404" s="375"/>
      <c r="AE404" s="375"/>
      <c r="AF404" s="375"/>
      <c r="AG404" s="375"/>
      <c r="AH404" s="375"/>
      <c r="AI404" s="375"/>
    </row>
    <row r="405" spans="1:35" ht="15" customHeight="1" outlineLevel="1" thickBot="1">
      <c r="A405" s="159"/>
      <c r="B405" s="160"/>
      <c r="C405" s="170" t="s">
        <v>448</v>
      </c>
      <c r="D405" s="160"/>
      <c r="E405" s="160"/>
      <c r="F405" s="160"/>
      <c r="G405" s="160"/>
      <c r="H405" s="160"/>
      <c r="I405" s="160"/>
      <c r="J405" s="160"/>
      <c r="K405" s="160"/>
      <c r="L405" s="160"/>
      <c r="M405" s="160"/>
      <c r="N405" s="160"/>
      <c r="O405" s="160"/>
      <c r="P405" s="160"/>
      <c r="Q405" s="160"/>
      <c r="R405" s="160"/>
      <c r="S405" s="160"/>
      <c r="T405" s="160"/>
      <c r="U405" s="162"/>
      <c r="V405" s="162"/>
      <c r="W405" s="376">
        <f>SUM(W398:AB402)</f>
        <v>260097019</v>
      </c>
      <c r="X405" s="376"/>
      <c r="Y405" s="376"/>
      <c r="Z405" s="376"/>
      <c r="AA405" s="376"/>
      <c r="AB405" s="376"/>
      <c r="AC405" s="169"/>
      <c r="AD405" s="376">
        <f>SUM(AD398:AI402)</f>
        <v>224661404</v>
      </c>
      <c r="AE405" s="376"/>
      <c r="AF405" s="376"/>
      <c r="AG405" s="376"/>
      <c r="AH405" s="376"/>
      <c r="AI405" s="376"/>
    </row>
    <row r="406" spans="1:35" ht="1.5" customHeight="1" thickTop="1">
      <c r="A406" s="159"/>
      <c r="B406" s="160"/>
      <c r="C406" s="160"/>
      <c r="D406" s="160"/>
      <c r="E406" s="160"/>
      <c r="F406" s="160"/>
      <c r="G406" s="160"/>
      <c r="H406" s="160"/>
      <c r="I406" s="160"/>
      <c r="J406" s="160"/>
      <c r="K406" s="160"/>
      <c r="L406" s="160"/>
      <c r="M406" s="160"/>
      <c r="N406" s="160"/>
      <c r="O406" s="160"/>
      <c r="P406" s="160"/>
      <c r="Q406" s="160"/>
      <c r="R406" s="160"/>
      <c r="S406" s="160"/>
      <c r="T406" s="160"/>
      <c r="U406" s="162"/>
      <c r="V406" s="162"/>
      <c r="W406" s="172"/>
      <c r="X406" s="172"/>
      <c r="Y406" s="172"/>
      <c r="Z406" s="172"/>
      <c r="AA406" s="172"/>
      <c r="AB406" s="172"/>
      <c r="AC406" s="163"/>
      <c r="AD406" s="172"/>
      <c r="AE406" s="172"/>
      <c r="AF406" s="172"/>
      <c r="AG406" s="172"/>
      <c r="AH406" s="172"/>
      <c r="AI406" s="172"/>
    </row>
    <row r="407" spans="1:35" ht="12.75" customHeight="1" hidden="1" outlineLevel="1">
      <c r="A407" s="159"/>
      <c r="B407" s="160"/>
      <c r="C407" s="160"/>
      <c r="D407" s="160"/>
      <c r="E407" s="160"/>
      <c r="F407" s="160"/>
      <c r="G407" s="160"/>
      <c r="H407" s="160"/>
      <c r="I407" s="160"/>
      <c r="J407" s="160"/>
      <c r="K407" s="160"/>
      <c r="L407" s="160"/>
      <c r="M407" s="160"/>
      <c r="N407" s="160"/>
      <c r="O407" s="160"/>
      <c r="P407" s="160"/>
      <c r="Q407" s="160"/>
      <c r="R407" s="160"/>
      <c r="S407" s="160"/>
      <c r="T407" s="160"/>
      <c r="U407" s="162"/>
      <c r="V407" s="162"/>
      <c r="W407" s="172"/>
      <c r="X407" s="172"/>
      <c r="Y407" s="172"/>
      <c r="Z407" s="172"/>
      <c r="AA407" s="172"/>
      <c r="AB407" s="172"/>
      <c r="AC407" s="163"/>
      <c r="AD407" s="172"/>
      <c r="AE407" s="172"/>
      <c r="AF407" s="172"/>
      <c r="AG407" s="172"/>
      <c r="AH407" s="172"/>
      <c r="AI407" s="172"/>
    </row>
    <row r="408" spans="1:35" ht="15" customHeight="1" hidden="1" outlineLevel="1">
      <c r="A408" s="159">
        <v>6</v>
      </c>
      <c r="B408" s="160" t="s">
        <v>194</v>
      </c>
      <c r="C408" s="160" t="s">
        <v>465</v>
      </c>
      <c r="D408" s="168"/>
      <c r="E408" s="168"/>
      <c r="F408" s="168"/>
      <c r="G408" s="168"/>
      <c r="H408" s="168"/>
      <c r="I408" s="168"/>
      <c r="J408" s="168"/>
      <c r="K408" s="168"/>
      <c r="L408" s="168"/>
      <c r="M408" s="168"/>
      <c r="N408" s="168"/>
      <c r="O408" s="168"/>
      <c r="P408" s="168"/>
      <c r="Q408" s="168"/>
      <c r="R408" s="168"/>
      <c r="S408" s="168"/>
      <c r="T408" s="168"/>
      <c r="U408" s="162"/>
      <c r="V408" s="162"/>
      <c r="W408" s="571"/>
      <c r="X408" s="571"/>
      <c r="Y408" s="571"/>
      <c r="Z408" s="571"/>
      <c r="AA408" s="571"/>
      <c r="AB408" s="571"/>
      <c r="AC408" s="163"/>
      <c r="AD408" s="571"/>
      <c r="AE408" s="571"/>
      <c r="AF408" s="571"/>
      <c r="AG408" s="571"/>
      <c r="AH408" s="571"/>
      <c r="AI408" s="571"/>
    </row>
    <row r="409" spans="1:35" ht="15" customHeight="1" hidden="1" outlineLevel="1">
      <c r="A409" s="173"/>
      <c r="B409" s="160"/>
      <c r="C409" s="168"/>
      <c r="D409" s="168"/>
      <c r="E409" s="168"/>
      <c r="F409" s="168"/>
      <c r="G409" s="168"/>
      <c r="H409" s="168"/>
      <c r="I409" s="168"/>
      <c r="J409" s="168"/>
      <c r="K409" s="168"/>
      <c r="L409" s="168"/>
      <c r="M409" s="168"/>
      <c r="N409" s="168"/>
      <c r="O409" s="168"/>
      <c r="P409" s="168"/>
      <c r="Q409" s="168"/>
      <c r="R409" s="168"/>
      <c r="S409" s="168"/>
      <c r="T409" s="168"/>
      <c r="U409" s="162"/>
      <c r="V409" s="162"/>
      <c r="W409" s="402" t="s">
        <v>9</v>
      </c>
      <c r="X409" s="402"/>
      <c r="Y409" s="402"/>
      <c r="Z409" s="402"/>
      <c r="AA409" s="402"/>
      <c r="AB409" s="402"/>
      <c r="AC409" s="166"/>
      <c r="AD409" s="402" t="s">
        <v>10</v>
      </c>
      <c r="AE409" s="402"/>
      <c r="AF409" s="402"/>
      <c r="AG409" s="402"/>
      <c r="AH409" s="402"/>
      <c r="AI409" s="402"/>
    </row>
    <row r="410" spans="1:35" ht="15" customHeight="1" hidden="1" outlineLevel="1">
      <c r="A410" s="173"/>
      <c r="B410" s="160"/>
      <c r="C410" s="168"/>
      <c r="D410" s="168"/>
      <c r="E410" s="168"/>
      <c r="F410" s="168"/>
      <c r="G410" s="168"/>
      <c r="H410" s="168"/>
      <c r="I410" s="168"/>
      <c r="J410" s="168"/>
      <c r="K410" s="168"/>
      <c r="L410" s="168"/>
      <c r="M410" s="168"/>
      <c r="N410" s="168"/>
      <c r="O410" s="168"/>
      <c r="P410" s="168"/>
      <c r="Q410" s="168"/>
      <c r="R410" s="168"/>
      <c r="S410" s="168"/>
      <c r="T410" s="168"/>
      <c r="U410" s="162"/>
      <c r="V410" s="162"/>
      <c r="W410" s="403" t="s">
        <v>11</v>
      </c>
      <c r="X410" s="403"/>
      <c r="Y410" s="403"/>
      <c r="Z410" s="403"/>
      <c r="AA410" s="403"/>
      <c r="AB410" s="403"/>
      <c r="AC410" s="166"/>
      <c r="AD410" s="403" t="s">
        <v>11</v>
      </c>
      <c r="AE410" s="403"/>
      <c r="AF410" s="403"/>
      <c r="AG410" s="403"/>
      <c r="AH410" s="403"/>
      <c r="AI410" s="403"/>
    </row>
    <row r="411" spans="1:35" ht="15" customHeight="1" hidden="1" outlineLevel="1">
      <c r="A411" s="173"/>
      <c r="B411" s="160"/>
      <c r="C411" s="168"/>
      <c r="D411" s="168"/>
      <c r="E411" s="168"/>
      <c r="F411" s="168"/>
      <c r="G411" s="168"/>
      <c r="H411" s="168"/>
      <c r="I411" s="168"/>
      <c r="J411" s="168"/>
      <c r="K411" s="168"/>
      <c r="L411" s="168"/>
      <c r="M411" s="168"/>
      <c r="N411" s="168"/>
      <c r="O411" s="168"/>
      <c r="P411" s="168"/>
      <c r="Q411" s="168"/>
      <c r="R411" s="168"/>
      <c r="S411" s="168"/>
      <c r="T411" s="168"/>
      <c r="U411" s="162"/>
      <c r="V411" s="162"/>
      <c r="W411" s="375"/>
      <c r="X411" s="375"/>
      <c r="Y411" s="375"/>
      <c r="Z411" s="375"/>
      <c r="AA411" s="375"/>
      <c r="AB411" s="375"/>
      <c r="AC411" s="169"/>
      <c r="AD411" s="375"/>
      <c r="AE411" s="375"/>
      <c r="AF411" s="375"/>
      <c r="AG411" s="375"/>
      <c r="AH411" s="375"/>
      <c r="AI411" s="375"/>
    </row>
    <row r="412" spans="1:35" ht="15" customHeight="1" hidden="1" outlineLevel="1">
      <c r="A412" s="173"/>
      <c r="B412" s="160"/>
      <c r="C412" s="168" t="s">
        <v>466</v>
      </c>
      <c r="D412" s="168"/>
      <c r="E412" s="168"/>
      <c r="F412" s="168"/>
      <c r="G412" s="168"/>
      <c r="H412" s="168"/>
      <c r="I412" s="168"/>
      <c r="J412" s="168"/>
      <c r="K412" s="168"/>
      <c r="L412" s="168"/>
      <c r="M412" s="168"/>
      <c r="N412" s="168"/>
      <c r="O412" s="168"/>
      <c r="P412" s="168"/>
      <c r="Q412" s="168"/>
      <c r="R412" s="168"/>
      <c r="S412" s="168"/>
      <c r="T412" s="168"/>
      <c r="U412" s="162"/>
      <c r="V412" s="162"/>
      <c r="W412" s="375">
        <v>0</v>
      </c>
      <c r="X412" s="375"/>
      <c r="Y412" s="375"/>
      <c r="Z412" s="375"/>
      <c r="AA412" s="375"/>
      <c r="AB412" s="375"/>
      <c r="AC412" s="169"/>
      <c r="AD412" s="375">
        <v>0</v>
      </c>
      <c r="AE412" s="375"/>
      <c r="AF412" s="375"/>
      <c r="AG412" s="375"/>
      <c r="AH412" s="375"/>
      <c r="AI412" s="375"/>
    </row>
    <row r="413" spans="1:35" ht="15" customHeight="1" hidden="1" outlineLevel="1">
      <c r="A413" s="173"/>
      <c r="B413" s="160"/>
      <c r="C413" s="168" t="s">
        <v>467</v>
      </c>
      <c r="D413" s="168"/>
      <c r="E413" s="168"/>
      <c r="F413" s="168"/>
      <c r="G413" s="168"/>
      <c r="H413" s="168"/>
      <c r="I413" s="168"/>
      <c r="J413" s="168"/>
      <c r="K413" s="168"/>
      <c r="L413" s="168"/>
      <c r="M413" s="168"/>
      <c r="N413" s="168"/>
      <c r="O413" s="168"/>
      <c r="P413" s="168"/>
      <c r="Q413" s="168"/>
      <c r="R413" s="168"/>
      <c r="S413" s="168"/>
      <c r="T413" s="168"/>
      <c r="U413" s="162"/>
      <c r="V413" s="162"/>
      <c r="W413" s="375">
        <v>0</v>
      </c>
      <c r="X413" s="375"/>
      <c r="Y413" s="375"/>
      <c r="Z413" s="375"/>
      <c r="AA413" s="375"/>
      <c r="AB413" s="375"/>
      <c r="AC413" s="169"/>
      <c r="AD413" s="375">
        <v>0</v>
      </c>
      <c r="AE413" s="375"/>
      <c r="AF413" s="375"/>
      <c r="AG413" s="375"/>
      <c r="AH413" s="375"/>
      <c r="AI413" s="375"/>
    </row>
    <row r="414" spans="1:35" ht="15" customHeight="1" hidden="1" outlineLevel="1">
      <c r="A414" s="173"/>
      <c r="B414" s="160"/>
      <c r="C414" s="168" t="s">
        <v>468</v>
      </c>
      <c r="D414" s="168"/>
      <c r="E414" s="168"/>
      <c r="F414" s="168"/>
      <c r="G414" s="168"/>
      <c r="H414" s="168"/>
      <c r="I414" s="168"/>
      <c r="J414" s="168"/>
      <c r="K414" s="168"/>
      <c r="L414" s="168"/>
      <c r="M414" s="168"/>
      <c r="N414" s="168"/>
      <c r="O414" s="168"/>
      <c r="P414" s="168"/>
      <c r="Q414" s="168"/>
      <c r="R414" s="168"/>
      <c r="S414" s="168"/>
      <c r="T414" s="168"/>
      <c r="U414" s="162"/>
      <c r="V414" s="162"/>
      <c r="W414" s="375">
        <v>0</v>
      </c>
      <c r="X414" s="375"/>
      <c r="Y414" s="375"/>
      <c r="Z414" s="375"/>
      <c r="AA414" s="375"/>
      <c r="AB414" s="375"/>
      <c r="AC414" s="169"/>
      <c r="AD414" s="375">
        <v>0</v>
      </c>
      <c r="AE414" s="375"/>
      <c r="AF414" s="375"/>
      <c r="AG414" s="375"/>
      <c r="AH414" s="375"/>
      <c r="AI414" s="375"/>
    </row>
    <row r="415" spans="1:35" ht="15" customHeight="1" hidden="1" outlineLevel="1">
      <c r="A415" s="173"/>
      <c r="B415" s="160"/>
      <c r="C415" s="168" t="s">
        <v>469</v>
      </c>
      <c r="D415" s="168"/>
      <c r="E415" s="168"/>
      <c r="F415" s="168"/>
      <c r="G415" s="168"/>
      <c r="H415" s="168"/>
      <c r="I415" s="168"/>
      <c r="J415" s="168"/>
      <c r="K415" s="168"/>
      <c r="L415" s="168"/>
      <c r="M415" s="168"/>
      <c r="N415" s="168"/>
      <c r="O415" s="168"/>
      <c r="P415" s="168"/>
      <c r="Q415" s="168"/>
      <c r="R415" s="168"/>
      <c r="S415" s="168"/>
      <c r="T415" s="168"/>
      <c r="U415" s="162"/>
      <c r="V415" s="162"/>
      <c r="W415" s="375">
        <v>0</v>
      </c>
      <c r="X415" s="375"/>
      <c r="Y415" s="375"/>
      <c r="Z415" s="375"/>
      <c r="AA415" s="375"/>
      <c r="AB415" s="375"/>
      <c r="AC415" s="169"/>
      <c r="AD415" s="375">
        <v>0</v>
      </c>
      <c r="AE415" s="375"/>
      <c r="AF415" s="375"/>
      <c r="AG415" s="375"/>
      <c r="AH415" s="375"/>
      <c r="AI415" s="375"/>
    </row>
    <row r="416" spans="1:35" ht="15" customHeight="1" hidden="1" outlineLevel="1">
      <c r="A416" s="173"/>
      <c r="B416" s="160"/>
      <c r="C416" s="168" t="s">
        <v>460</v>
      </c>
      <c r="D416" s="168"/>
      <c r="E416" s="168"/>
      <c r="F416" s="168"/>
      <c r="G416" s="168"/>
      <c r="H416" s="168"/>
      <c r="I416" s="168"/>
      <c r="J416" s="168"/>
      <c r="K416" s="168"/>
      <c r="L416" s="168"/>
      <c r="M416" s="168"/>
      <c r="N416" s="168"/>
      <c r="O416" s="168"/>
      <c r="P416" s="168"/>
      <c r="Q416" s="168"/>
      <c r="R416" s="168"/>
      <c r="S416" s="168"/>
      <c r="T416" s="168"/>
      <c r="U416" s="162"/>
      <c r="V416" s="162"/>
      <c r="W416" s="375">
        <v>0</v>
      </c>
      <c r="X416" s="375"/>
      <c r="Y416" s="375"/>
      <c r="Z416" s="375"/>
      <c r="AA416" s="375"/>
      <c r="AB416" s="375"/>
      <c r="AC416" s="169"/>
      <c r="AD416" s="375">
        <v>0</v>
      </c>
      <c r="AE416" s="375"/>
      <c r="AF416" s="375"/>
      <c r="AG416" s="375"/>
      <c r="AH416" s="375"/>
      <c r="AI416" s="375"/>
    </row>
    <row r="417" spans="1:35" ht="15" customHeight="1" hidden="1" outlineLevel="1">
      <c r="A417" s="173"/>
      <c r="B417" s="160"/>
      <c r="C417" s="168"/>
      <c r="D417" s="168"/>
      <c r="E417" s="168"/>
      <c r="F417" s="168"/>
      <c r="G417" s="168"/>
      <c r="H417" s="168"/>
      <c r="I417" s="168"/>
      <c r="J417" s="168"/>
      <c r="K417" s="168"/>
      <c r="L417" s="168"/>
      <c r="M417" s="168"/>
      <c r="N417" s="168"/>
      <c r="O417" s="168"/>
      <c r="P417" s="168"/>
      <c r="Q417" s="168"/>
      <c r="R417" s="168"/>
      <c r="S417" s="168"/>
      <c r="T417" s="168"/>
      <c r="U417" s="162"/>
      <c r="V417" s="162"/>
      <c r="W417" s="491"/>
      <c r="X417" s="491"/>
      <c r="Y417" s="491"/>
      <c r="Z417" s="491"/>
      <c r="AA417" s="491"/>
      <c r="AB417" s="491"/>
      <c r="AC417" s="169"/>
      <c r="AD417" s="491"/>
      <c r="AE417" s="491"/>
      <c r="AF417" s="491"/>
      <c r="AG417" s="491"/>
      <c r="AH417" s="491"/>
      <c r="AI417" s="491"/>
    </row>
    <row r="418" spans="1:35" ht="15" customHeight="1" hidden="1" outlineLevel="1" thickBot="1">
      <c r="A418" s="173"/>
      <c r="B418" s="160"/>
      <c r="C418" s="170" t="s">
        <v>448</v>
      </c>
      <c r="D418" s="168"/>
      <c r="E418" s="168"/>
      <c r="F418" s="168"/>
      <c r="G418" s="168"/>
      <c r="H418" s="168"/>
      <c r="I418" s="168"/>
      <c r="J418" s="168"/>
      <c r="K418" s="168"/>
      <c r="L418" s="168"/>
      <c r="M418" s="168"/>
      <c r="N418" s="168"/>
      <c r="O418" s="168"/>
      <c r="P418" s="168"/>
      <c r="Q418" s="168"/>
      <c r="R418" s="168"/>
      <c r="S418" s="168"/>
      <c r="T418" s="168"/>
      <c r="U418" s="162"/>
      <c r="V418" s="162"/>
      <c r="W418" s="376">
        <v>0</v>
      </c>
      <c r="X418" s="376"/>
      <c r="Y418" s="376"/>
      <c r="Z418" s="376"/>
      <c r="AA418" s="376"/>
      <c r="AB418" s="376"/>
      <c r="AC418" s="169"/>
      <c r="AD418" s="376">
        <v>0</v>
      </c>
      <c r="AE418" s="376"/>
      <c r="AF418" s="376"/>
      <c r="AG418" s="376"/>
      <c r="AH418" s="376"/>
      <c r="AI418" s="376"/>
    </row>
    <row r="419" spans="1:35" ht="1.5" customHeight="1" collapsed="1">
      <c r="A419" s="173"/>
      <c r="B419" s="181"/>
      <c r="C419" s="162"/>
      <c r="D419" s="162"/>
      <c r="E419" s="162"/>
      <c r="F419" s="162"/>
      <c r="G419" s="162"/>
      <c r="H419" s="162"/>
      <c r="I419" s="162"/>
      <c r="J419" s="162"/>
      <c r="K419" s="162"/>
      <c r="L419" s="162"/>
      <c r="M419" s="162"/>
      <c r="N419" s="162"/>
      <c r="O419" s="162"/>
      <c r="P419" s="162"/>
      <c r="Q419" s="162"/>
      <c r="R419" s="162"/>
      <c r="S419" s="162"/>
      <c r="T419" s="162"/>
      <c r="U419" s="162"/>
      <c r="V419" s="162"/>
      <c r="W419" s="428"/>
      <c r="X419" s="428"/>
      <c r="Y419" s="428"/>
      <c r="Z419" s="428"/>
      <c r="AA419" s="428"/>
      <c r="AB419" s="428"/>
      <c r="AC419" s="163"/>
      <c r="AD419" s="428"/>
      <c r="AE419" s="428"/>
      <c r="AF419" s="428"/>
      <c r="AG419" s="428"/>
      <c r="AH419" s="428"/>
      <c r="AI419" s="428"/>
    </row>
    <row r="420" spans="1:35" ht="12.75" customHeight="1" outlineLevel="1">
      <c r="A420" s="173"/>
      <c r="B420" s="160"/>
      <c r="C420" s="162"/>
      <c r="D420" s="162"/>
      <c r="E420" s="162"/>
      <c r="F420" s="162"/>
      <c r="G420" s="162"/>
      <c r="H420" s="162"/>
      <c r="I420" s="162"/>
      <c r="J420" s="162"/>
      <c r="K420" s="162"/>
      <c r="L420" s="162"/>
      <c r="M420" s="162"/>
      <c r="N420" s="162"/>
      <c r="O420" s="162"/>
      <c r="P420" s="162"/>
      <c r="Q420" s="162"/>
      <c r="R420" s="162"/>
      <c r="S420" s="162"/>
      <c r="T420" s="162"/>
      <c r="U420" s="162"/>
      <c r="V420" s="162"/>
      <c r="W420" s="428"/>
      <c r="X420" s="428"/>
      <c r="Y420" s="428"/>
      <c r="Z420" s="428"/>
      <c r="AA420" s="428"/>
      <c r="AB420" s="428"/>
      <c r="AC420" s="163"/>
      <c r="AD420" s="428"/>
      <c r="AE420" s="428"/>
      <c r="AF420" s="428"/>
      <c r="AG420" s="428"/>
      <c r="AH420" s="428"/>
      <c r="AI420" s="428"/>
    </row>
    <row r="421" spans="1:35" ht="15" customHeight="1" outlineLevel="1">
      <c r="A421" s="159">
        <v>6</v>
      </c>
      <c r="B421" s="160" t="s">
        <v>194</v>
      </c>
      <c r="C421" s="161" t="s">
        <v>470</v>
      </c>
      <c r="D421" s="161"/>
      <c r="E421" s="161"/>
      <c r="F421" s="161"/>
      <c r="G421" s="161"/>
      <c r="H421" s="161"/>
      <c r="I421" s="161"/>
      <c r="J421" s="161"/>
      <c r="K421" s="161"/>
      <c r="L421" s="161"/>
      <c r="M421" s="161"/>
      <c r="N421" s="161"/>
      <c r="O421" s="161"/>
      <c r="P421" s="161"/>
      <c r="Q421" s="161"/>
      <c r="R421" s="161"/>
      <c r="S421" s="161"/>
      <c r="T421" s="161"/>
      <c r="U421" s="162"/>
      <c r="V421" s="162"/>
      <c r="W421" s="163"/>
      <c r="X421" s="163"/>
      <c r="Y421" s="163"/>
      <c r="Z421" s="163"/>
      <c r="AA421" s="163"/>
      <c r="AB421" s="163"/>
      <c r="AC421" s="163"/>
      <c r="AD421" s="163"/>
      <c r="AE421" s="163"/>
      <c r="AF421" s="163"/>
      <c r="AG421" s="163"/>
      <c r="AH421" s="163"/>
      <c r="AI421" s="163"/>
    </row>
    <row r="422" spans="1:35" ht="15" customHeight="1" outlineLevel="1">
      <c r="A422" s="159"/>
      <c r="B422" s="160"/>
      <c r="C422" s="165"/>
      <c r="D422" s="165"/>
      <c r="E422" s="165"/>
      <c r="F422" s="165"/>
      <c r="G422" s="165"/>
      <c r="H422" s="165"/>
      <c r="I422" s="165"/>
      <c r="J422" s="165"/>
      <c r="K422" s="165"/>
      <c r="L422" s="165"/>
      <c r="M422" s="165"/>
      <c r="N422" s="165"/>
      <c r="O422" s="165"/>
      <c r="P422" s="165"/>
      <c r="Q422" s="165"/>
      <c r="R422" s="165"/>
      <c r="S422" s="165"/>
      <c r="T422" s="165"/>
      <c r="U422" s="162"/>
      <c r="V422" s="162"/>
      <c r="W422" s="402" t="s">
        <v>812</v>
      </c>
      <c r="X422" s="402"/>
      <c r="Y422" s="402"/>
      <c r="Z422" s="402"/>
      <c r="AA422" s="402"/>
      <c r="AB422" s="402"/>
      <c r="AC422" s="166"/>
      <c r="AD422" s="402" t="s">
        <v>813</v>
      </c>
      <c r="AE422" s="402"/>
      <c r="AF422" s="402"/>
      <c r="AG422" s="402"/>
      <c r="AH422" s="402"/>
      <c r="AI422" s="402"/>
    </row>
    <row r="423" spans="1:35" ht="15" customHeight="1" outlineLevel="1">
      <c r="A423" s="159"/>
      <c r="B423" s="160"/>
      <c r="C423" s="165"/>
      <c r="D423" s="165"/>
      <c r="E423" s="165"/>
      <c r="F423" s="165"/>
      <c r="G423" s="165"/>
      <c r="H423" s="165"/>
      <c r="I423" s="165"/>
      <c r="J423" s="165"/>
      <c r="K423" s="165"/>
      <c r="L423" s="165"/>
      <c r="M423" s="165"/>
      <c r="N423" s="165"/>
      <c r="O423" s="165"/>
      <c r="P423" s="165"/>
      <c r="Q423" s="165"/>
      <c r="R423" s="165"/>
      <c r="S423" s="165"/>
      <c r="T423" s="165"/>
      <c r="U423" s="162"/>
      <c r="V423" s="162"/>
      <c r="W423" s="403" t="s">
        <v>11</v>
      </c>
      <c r="X423" s="403"/>
      <c r="Y423" s="403"/>
      <c r="Z423" s="403"/>
      <c r="AA423" s="403"/>
      <c r="AB423" s="403"/>
      <c r="AC423" s="166"/>
      <c r="AD423" s="403" t="s">
        <v>11</v>
      </c>
      <c r="AE423" s="403"/>
      <c r="AF423" s="403"/>
      <c r="AG423" s="403"/>
      <c r="AH423" s="403"/>
      <c r="AI423" s="403"/>
    </row>
    <row r="424" spans="1:35" ht="15" customHeight="1" outlineLevel="1">
      <c r="A424" s="159"/>
      <c r="B424" s="160"/>
      <c r="C424" s="168"/>
      <c r="D424" s="160"/>
      <c r="E424" s="160"/>
      <c r="F424" s="160"/>
      <c r="G424" s="160"/>
      <c r="H424" s="160"/>
      <c r="I424" s="160"/>
      <c r="J424" s="160"/>
      <c r="K424" s="160"/>
      <c r="L424" s="160"/>
      <c r="M424" s="160"/>
      <c r="N424" s="160"/>
      <c r="O424" s="160"/>
      <c r="P424" s="160"/>
      <c r="Q424" s="160"/>
      <c r="R424" s="160"/>
      <c r="S424" s="160"/>
      <c r="T424" s="160"/>
      <c r="U424" s="162"/>
      <c r="V424" s="162"/>
      <c r="W424" s="375"/>
      <c r="X424" s="375"/>
      <c r="Y424" s="375"/>
      <c r="Z424" s="375"/>
      <c r="AA424" s="375"/>
      <c r="AB424" s="375"/>
      <c r="AC424" s="169"/>
      <c r="AD424" s="375"/>
      <c r="AE424" s="375"/>
      <c r="AF424" s="375"/>
      <c r="AG424" s="375"/>
      <c r="AH424" s="375"/>
      <c r="AI424" s="375"/>
    </row>
    <row r="425" spans="1:35" ht="15" customHeight="1" hidden="1" outlineLevel="1">
      <c r="A425" s="159"/>
      <c r="B425" s="160"/>
      <c r="C425" s="168" t="s">
        <v>471</v>
      </c>
      <c r="D425" s="160"/>
      <c r="E425" s="160"/>
      <c r="F425" s="160"/>
      <c r="G425" s="160"/>
      <c r="H425" s="160"/>
      <c r="I425" s="160"/>
      <c r="J425" s="160"/>
      <c r="K425" s="160"/>
      <c r="L425" s="160"/>
      <c r="M425" s="160"/>
      <c r="N425" s="160"/>
      <c r="O425" s="160"/>
      <c r="P425" s="160"/>
      <c r="Q425" s="160"/>
      <c r="R425" s="160"/>
      <c r="S425" s="160"/>
      <c r="T425" s="160"/>
      <c r="U425" s="162"/>
      <c r="V425" s="162"/>
      <c r="W425" s="375">
        <v>0</v>
      </c>
      <c r="X425" s="375"/>
      <c r="Y425" s="375"/>
      <c r="Z425" s="375"/>
      <c r="AA425" s="375"/>
      <c r="AB425" s="375"/>
      <c r="AC425" s="169"/>
      <c r="AD425" s="375">
        <v>0</v>
      </c>
      <c r="AE425" s="375"/>
      <c r="AF425" s="375"/>
      <c r="AG425" s="375"/>
      <c r="AH425" s="375"/>
      <c r="AI425" s="375"/>
    </row>
    <row r="426" spans="1:35" ht="15" customHeight="1" outlineLevel="1">
      <c r="A426" s="159"/>
      <c r="B426" s="160"/>
      <c r="C426" s="168" t="s">
        <v>472</v>
      </c>
      <c r="D426" s="160"/>
      <c r="E426" s="160"/>
      <c r="F426" s="160"/>
      <c r="G426" s="160"/>
      <c r="H426" s="160"/>
      <c r="I426" s="160"/>
      <c r="J426" s="160"/>
      <c r="K426" s="160"/>
      <c r="L426" s="160"/>
      <c r="M426" s="160"/>
      <c r="N426" s="160"/>
      <c r="O426" s="160"/>
      <c r="P426" s="160"/>
      <c r="Q426" s="160"/>
      <c r="R426" s="160"/>
      <c r="S426" s="160"/>
      <c r="T426" s="160"/>
      <c r="U426" s="162"/>
      <c r="V426" s="162"/>
      <c r="W426" s="375">
        <v>196180949</v>
      </c>
      <c r="X426" s="375"/>
      <c r="Y426" s="375"/>
      <c r="Z426" s="375"/>
      <c r="AA426" s="375"/>
      <c r="AB426" s="375"/>
      <c r="AC426" s="169"/>
      <c r="AD426" s="375">
        <v>196029742</v>
      </c>
      <c r="AE426" s="375"/>
      <c r="AF426" s="375"/>
      <c r="AG426" s="375"/>
      <c r="AH426" s="375"/>
      <c r="AI426" s="375"/>
    </row>
    <row r="427" spans="1:35" ht="15" customHeight="1" hidden="1" outlineLevel="1">
      <c r="A427" s="159"/>
      <c r="B427" s="160"/>
      <c r="C427" s="168" t="s">
        <v>473</v>
      </c>
      <c r="D427" s="160"/>
      <c r="E427" s="160"/>
      <c r="F427" s="160"/>
      <c r="G427" s="160"/>
      <c r="H427" s="160"/>
      <c r="I427" s="160"/>
      <c r="J427" s="160"/>
      <c r="K427" s="160"/>
      <c r="L427" s="160"/>
      <c r="M427" s="160"/>
      <c r="N427" s="160"/>
      <c r="O427" s="160"/>
      <c r="P427" s="160"/>
      <c r="Q427" s="160"/>
      <c r="R427" s="160"/>
      <c r="S427" s="160"/>
      <c r="T427" s="160"/>
      <c r="U427" s="162"/>
      <c r="V427" s="162"/>
      <c r="W427" s="375"/>
      <c r="X427" s="375"/>
      <c r="Y427" s="375"/>
      <c r="Z427" s="375"/>
      <c r="AA427" s="375"/>
      <c r="AB427" s="375"/>
      <c r="AC427" s="169"/>
      <c r="AD427" s="375">
        <v>0</v>
      </c>
      <c r="AE427" s="375"/>
      <c r="AF427" s="375"/>
      <c r="AG427" s="375"/>
      <c r="AH427" s="375"/>
      <c r="AI427" s="375"/>
    </row>
    <row r="428" spans="1:35" ht="15" customHeight="1" outlineLevel="1">
      <c r="A428" s="159"/>
      <c r="B428" s="160"/>
      <c r="C428" s="162" t="s">
        <v>474</v>
      </c>
      <c r="D428" s="162"/>
      <c r="E428" s="162"/>
      <c r="F428" s="162"/>
      <c r="G428" s="162"/>
      <c r="H428" s="162"/>
      <c r="I428" s="162"/>
      <c r="J428" s="162"/>
      <c r="K428" s="162"/>
      <c r="L428" s="162"/>
      <c r="M428" s="162"/>
      <c r="N428" s="162"/>
      <c r="O428" s="162"/>
      <c r="P428" s="162"/>
      <c r="Q428" s="162"/>
      <c r="R428" s="162"/>
      <c r="S428" s="162"/>
      <c r="T428" s="162"/>
      <c r="U428" s="162"/>
      <c r="V428" s="162"/>
      <c r="W428" s="375">
        <v>5672699214</v>
      </c>
      <c r="X428" s="375"/>
      <c r="Y428" s="375"/>
      <c r="Z428" s="375"/>
      <c r="AA428" s="375"/>
      <c r="AB428" s="375"/>
      <c r="AC428" s="169"/>
      <c r="AD428" s="375">
        <v>4339251346</v>
      </c>
      <c r="AE428" s="375"/>
      <c r="AF428" s="375"/>
      <c r="AG428" s="375"/>
      <c r="AH428" s="375"/>
      <c r="AI428" s="375"/>
    </row>
    <row r="429" spans="1:35" ht="15" customHeight="1" outlineLevel="1">
      <c r="A429" s="159"/>
      <c r="B429" s="160"/>
      <c r="C429" s="162" t="s">
        <v>475</v>
      </c>
      <c r="D429" s="162"/>
      <c r="E429" s="162"/>
      <c r="F429" s="162"/>
      <c r="G429" s="162"/>
      <c r="H429" s="162"/>
      <c r="I429" s="162"/>
      <c r="J429" s="162"/>
      <c r="K429" s="162"/>
      <c r="L429" s="162"/>
      <c r="M429" s="162"/>
      <c r="N429" s="162"/>
      <c r="O429" s="162"/>
      <c r="P429" s="162"/>
      <c r="Q429" s="162"/>
      <c r="R429" s="162"/>
      <c r="S429" s="162"/>
      <c r="T429" s="162"/>
      <c r="U429" s="162"/>
      <c r="V429" s="162"/>
      <c r="W429" s="375">
        <v>433177546</v>
      </c>
      <c r="X429" s="375"/>
      <c r="Y429" s="375"/>
      <c r="Z429" s="375"/>
      <c r="AA429" s="375"/>
      <c r="AB429" s="375"/>
      <c r="AC429" s="169"/>
      <c r="AD429" s="375">
        <v>444372461</v>
      </c>
      <c r="AE429" s="375"/>
      <c r="AF429" s="375"/>
      <c r="AG429" s="375"/>
      <c r="AH429" s="375"/>
      <c r="AI429" s="375"/>
    </row>
    <row r="430" spans="1:35" ht="15" customHeight="1" outlineLevel="1">
      <c r="A430" s="159"/>
      <c r="B430" s="160"/>
      <c r="C430" s="162" t="s">
        <v>476</v>
      </c>
      <c r="D430" s="162"/>
      <c r="E430" s="162"/>
      <c r="F430" s="162"/>
      <c r="G430" s="162"/>
      <c r="H430" s="162"/>
      <c r="I430" s="162"/>
      <c r="J430" s="162"/>
      <c r="K430" s="162"/>
      <c r="L430" s="162"/>
      <c r="M430" s="162"/>
      <c r="N430" s="162"/>
      <c r="O430" s="162"/>
      <c r="P430" s="162"/>
      <c r="Q430" s="162"/>
      <c r="R430" s="162"/>
      <c r="S430" s="162"/>
      <c r="T430" s="162"/>
      <c r="U430" s="162"/>
      <c r="V430" s="162"/>
      <c r="W430" s="375">
        <v>5806268081</v>
      </c>
      <c r="X430" s="375"/>
      <c r="Y430" s="375"/>
      <c r="Z430" s="375"/>
      <c r="AA430" s="375"/>
      <c r="AB430" s="375"/>
      <c r="AC430" s="169"/>
      <c r="AD430" s="375">
        <v>5469910952</v>
      </c>
      <c r="AE430" s="375"/>
      <c r="AF430" s="375"/>
      <c r="AG430" s="375"/>
      <c r="AH430" s="375"/>
      <c r="AI430" s="375"/>
    </row>
    <row r="431" spans="1:35" ht="15" customHeight="1" hidden="1" outlineLevel="1">
      <c r="A431" s="159"/>
      <c r="B431" s="160"/>
      <c r="C431" s="162" t="s">
        <v>477</v>
      </c>
      <c r="D431" s="162"/>
      <c r="E431" s="162"/>
      <c r="F431" s="162"/>
      <c r="G431" s="162"/>
      <c r="H431" s="162"/>
      <c r="I431" s="162"/>
      <c r="J431" s="162"/>
      <c r="K431" s="162"/>
      <c r="L431" s="162"/>
      <c r="M431" s="162"/>
      <c r="N431" s="162"/>
      <c r="O431" s="162"/>
      <c r="P431" s="162"/>
      <c r="Q431" s="162"/>
      <c r="R431" s="162"/>
      <c r="S431" s="162"/>
      <c r="T431" s="162"/>
      <c r="U431" s="162"/>
      <c r="V431" s="162"/>
      <c r="W431" s="375"/>
      <c r="X431" s="375"/>
      <c r="Y431" s="375"/>
      <c r="Z431" s="375"/>
      <c r="AA431" s="375"/>
      <c r="AB431" s="375"/>
      <c r="AC431" s="169"/>
      <c r="AD431" s="375">
        <v>0</v>
      </c>
      <c r="AE431" s="375"/>
      <c r="AF431" s="375"/>
      <c r="AG431" s="375"/>
      <c r="AH431" s="375"/>
      <c r="AI431" s="375"/>
    </row>
    <row r="432" spans="1:35" ht="15" customHeight="1" hidden="1" outlineLevel="1">
      <c r="A432" s="159"/>
      <c r="B432" s="160"/>
      <c r="C432" s="162" t="s">
        <v>478</v>
      </c>
      <c r="D432" s="162"/>
      <c r="E432" s="162"/>
      <c r="F432" s="162"/>
      <c r="G432" s="162"/>
      <c r="H432" s="162"/>
      <c r="I432" s="162"/>
      <c r="J432" s="162"/>
      <c r="K432" s="162"/>
      <c r="L432" s="162"/>
      <c r="M432" s="162"/>
      <c r="N432" s="162"/>
      <c r="O432" s="162"/>
      <c r="P432" s="162"/>
      <c r="Q432" s="162"/>
      <c r="R432" s="162"/>
      <c r="S432" s="162"/>
      <c r="T432" s="162"/>
      <c r="U432" s="162"/>
      <c r="V432" s="162"/>
      <c r="W432" s="375"/>
      <c r="X432" s="375"/>
      <c r="Y432" s="375"/>
      <c r="Z432" s="375"/>
      <c r="AA432" s="375"/>
      <c r="AB432" s="375"/>
      <c r="AC432" s="169"/>
      <c r="AD432" s="375">
        <v>0</v>
      </c>
      <c r="AE432" s="375"/>
      <c r="AF432" s="375"/>
      <c r="AG432" s="375"/>
      <c r="AH432" s="375"/>
      <c r="AI432" s="375"/>
    </row>
    <row r="433" spans="1:35" ht="15" customHeight="1" outlineLevel="1">
      <c r="A433" s="159"/>
      <c r="B433" s="160"/>
      <c r="C433" s="162" t="s">
        <v>479</v>
      </c>
      <c r="D433" s="162"/>
      <c r="E433" s="162"/>
      <c r="F433" s="162"/>
      <c r="G433" s="162"/>
      <c r="H433" s="162"/>
      <c r="I433" s="162"/>
      <c r="J433" s="162"/>
      <c r="K433" s="162"/>
      <c r="L433" s="162"/>
      <c r="M433" s="162"/>
      <c r="N433" s="162"/>
      <c r="O433" s="162"/>
      <c r="P433" s="162"/>
      <c r="Q433" s="162"/>
      <c r="R433" s="162"/>
      <c r="S433" s="162"/>
      <c r="T433" s="162"/>
      <c r="U433" s="162"/>
      <c r="V433" s="162"/>
      <c r="W433" s="375"/>
      <c r="X433" s="375"/>
      <c r="Y433" s="375"/>
      <c r="Z433" s="375"/>
      <c r="AA433" s="375"/>
      <c r="AB433" s="375"/>
      <c r="AC433" s="169"/>
      <c r="AD433" s="375">
        <v>1418531000</v>
      </c>
      <c r="AE433" s="375"/>
      <c r="AF433" s="375"/>
      <c r="AG433" s="375"/>
      <c r="AH433" s="375"/>
      <c r="AI433" s="375"/>
    </row>
    <row r="434" spans="1:35" ht="15" customHeight="1" hidden="1" outlineLevel="1">
      <c r="A434" s="173"/>
      <c r="B434" s="160"/>
      <c r="C434" s="168" t="s">
        <v>480</v>
      </c>
      <c r="D434" s="168"/>
      <c r="E434" s="168"/>
      <c r="F434" s="168"/>
      <c r="G434" s="168"/>
      <c r="H434" s="168"/>
      <c r="I434" s="168"/>
      <c r="J434" s="168"/>
      <c r="K434" s="168"/>
      <c r="L434" s="168"/>
      <c r="M434" s="168"/>
      <c r="N434" s="168"/>
      <c r="O434" s="168"/>
      <c r="P434" s="168"/>
      <c r="Q434" s="168"/>
      <c r="R434" s="168"/>
      <c r="S434" s="168"/>
      <c r="T434" s="168"/>
      <c r="U434" s="162"/>
      <c r="V434" s="162"/>
      <c r="W434" s="375">
        <v>0</v>
      </c>
      <c r="X434" s="375"/>
      <c r="Y434" s="375"/>
      <c r="Z434" s="375"/>
      <c r="AA434" s="375"/>
      <c r="AB434" s="375"/>
      <c r="AC434" s="169"/>
      <c r="AD434" s="375">
        <v>0</v>
      </c>
      <c r="AE434" s="375"/>
      <c r="AF434" s="375"/>
      <c r="AG434" s="375"/>
      <c r="AH434" s="375"/>
      <c r="AI434" s="375"/>
    </row>
    <row r="435" spans="1:35" ht="15" customHeight="1" outlineLevel="1">
      <c r="A435" s="173"/>
      <c r="B435" s="160"/>
      <c r="C435" s="168"/>
      <c r="D435" s="168"/>
      <c r="E435" s="168"/>
      <c r="F435" s="168"/>
      <c r="G435" s="168"/>
      <c r="H435" s="168"/>
      <c r="I435" s="168"/>
      <c r="J435" s="168"/>
      <c r="K435" s="168"/>
      <c r="L435" s="168"/>
      <c r="M435" s="168"/>
      <c r="N435" s="168"/>
      <c r="O435" s="168"/>
      <c r="P435" s="168"/>
      <c r="Q435" s="168"/>
      <c r="R435" s="168"/>
      <c r="S435" s="168"/>
      <c r="T435" s="168"/>
      <c r="U435" s="162"/>
      <c r="V435" s="162"/>
      <c r="W435" s="375"/>
      <c r="X435" s="375"/>
      <c r="Y435" s="375"/>
      <c r="Z435" s="375"/>
      <c r="AA435" s="375"/>
      <c r="AB435" s="375"/>
      <c r="AC435" s="169"/>
      <c r="AD435" s="375"/>
      <c r="AE435" s="375"/>
      <c r="AF435" s="375"/>
      <c r="AG435" s="375"/>
      <c r="AH435" s="375"/>
      <c r="AI435" s="375"/>
    </row>
    <row r="436" spans="1:35" ht="15" customHeight="1" outlineLevel="1" thickBot="1">
      <c r="A436" s="173"/>
      <c r="B436" s="160"/>
      <c r="C436" s="170" t="s">
        <v>448</v>
      </c>
      <c r="D436" s="168"/>
      <c r="E436" s="168"/>
      <c r="F436" s="168"/>
      <c r="G436" s="168"/>
      <c r="H436" s="168"/>
      <c r="I436" s="168"/>
      <c r="J436" s="168"/>
      <c r="K436" s="168"/>
      <c r="L436" s="168"/>
      <c r="M436" s="168"/>
      <c r="N436" s="168"/>
      <c r="O436" s="168"/>
      <c r="P436" s="168"/>
      <c r="Q436" s="168"/>
      <c r="R436" s="168"/>
      <c r="S436" s="168"/>
      <c r="T436" s="168"/>
      <c r="U436" s="162"/>
      <c r="V436" s="162"/>
      <c r="W436" s="376">
        <f>SUM(W426:AB435)</f>
        <v>12108325790</v>
      </c>
      <c r="X436" s="376"/>
      <c r="Y436" s="376"/>
      <c r="Z436" s="376"/>
      <c r="AA436" s="376"/>
      <c r="AB436" s="376"/>
      <c r="AC436" s="169"/>
      <c r="AD436" s="376">
        <f>SUM(AD426:AI433)</f>
        <v>11868095501</v>
      </c>
      <c r="AE436" s="376"/>
      <c r="AF436" s="376"/>
      <c r="AG436" s="376"/>
      <c r="AH436" s="376"/>
      <c r="AI436" s="376"/>
    </row>
    <row r="437" spans="1:35" ht="15" customHeight="1" outlineLevel="1" thickTop="1">
      <c r="A437" s="159"/>
      <c r="B437" s="160"/>
      <c r="C437" s="182"/>
      <c r="D437" s="182"/>
      <c r="E437" s="182"/>
      <c r="F437" s="182"/>
      <c r="G437" s="182"/>
      <c r="H437" s="182"/>
      <c r="I437" s="182"/>
      <c r="J437" s="182"/>
      <c r="K437" s="182"/>
      <c r="L437" s="182"/>
      <c r="M437" s="182"/>
      <c r="N437" s="182"/>
      <c r="O437" s="182"/>
      <c r="P437" s="182"/>
      <c r="Q437" s="182"/>
      <c r="R437" s="182"/>
      <c r="S437" s="182"/>
      <c r="T437" s="182"/>
      <c r="U437" s="182"/>
      <c r="V437" s="182"/>
      <c r="W437" s="183"/>
      <c r="X437" s="183"/>
      <c r="Y437" s="183"/>
      <c r="Z437" s="183"/>
      <c r="AA437" s="183"/>
      <c r="AB437" s="183"/>
      <c r="AC437" s="163"/>
      <c r="AD437" s="163"/>
      <c r="AE437" s="163"/>
      <c r="AF437" s="163"/>
      <c r="AG437" s="163"/>
      <c r="AH437" s="163"/>
      <c r="AI437" s="163"/>
    </row>
    <row r="438" spans="1:35" ht="15" customHeight="1" hidden="1" outlineLevel="1">
      <c r="A438" s="159"/>
      <c r="B438" s="160"/>
      <c r="C438" s="182" t="s">
        <v>481</v>
      </c>
      <c r="D438" s="182"/>
      <c r="E438" s="182"/>
      <c r="F438" s="182"/>
      <c r="G438" s="182"/>
      <c r="H438" s="182"/>
      <c r="I438" s="182"/>
      <c r="J438" s="182"/>
      <c r="K438" s="182"/>
      <c r="L438" s="182"/>
      <c r="M438" s="182"/>
      <c r="N438" s="182"/>
      <c r="O438" s="182"/>
      <c r="P438" s="182"/>
      <c r="Q438" s="182"/>
      <c r="R438" s="182"/>
      <c r="S438" s="182"/>
      <c r="T438" s="182"/>
      <c r="U438" s="182"/>
      <c r="V438" s="182"/>
      <c r="W438" s="183"/>
      <c r="X438" s="183"/>
      <c r="Y438" s="183"/>
      <c r="Z438" s="183"/>
      <c r="AA438" s="183"/>
      <c r="AB438" s="183"/>
      <c r="AC438" s="163"/>
      <c r="AD438" s="568">
        <v>0</v>
      </c>
      <c r="AE438" s="568"/>
      <c r="AF438" s="568"/>
      <c r="AG438" s="568"/>
      <c r="AH438" s="568"/>
      <c r="AI438" s="568"/>
    </row>
    <row r="439" spans="1:35" ht="15" customHeight="1" hidden="1" outlineLevel="1">
      <c r="A439" s="159"/>
      <c r="B439" s="160"/>
      <c r="C439" s="182" t="s">
        <v>482</v>
      </c>
      <c r="D439" s="182"/>
      <c r="E439" s="182"/>
      <c r="F439" s="182"/>
      <c r="G439" s="182"/>
      <c r="H439" s="182"/>
      <c r="I439" s="182"/>
      <c r="J439" s="182"/>
      <c r="K439" s="182"/>
      <c r="L439" s="182"/>
      <c r="M439" s="182"/>
      <c r="N439" s="182"/>
      <c r="O439" s="182"/>
      <c r="P439" s="182"/>
      <c r="Q439" s="182"/>
      <c r="R439" s="182"/>
      <c r="S439" s="182"/>
      <c r="T439" s="182"/>
      <c r="U439" s="182"/>
      <c r="V439" s="182"/>
      <c r="W439" s="183"/>
      <c r="X439" s="183"/>
      <c r="Y439" s="183"/>
      <c r="Z439" s="183"/>
      <c r="AA439" s="183"/>
      <c r="AB439" s="183"/>
      <c r="AC439" s="163"/>
      <c r="AD439" s="569">
        <v>0</v>
      </c>
      <c r="AE439" s="569"/>
      <c r="AF439" s="569"/>
      <c r="AG439" s="569"/>
      <c r="AH439" s="569"/>
      <c r="AI439" s="569"/>
    </row>
    <row r="440" spans="1:35" ht="42" customHeight="1" hidden="1" outlineLevel="1">
      <c r="A440" s="159"/>
      <c r="B440" s="160"/>
      <c r="C440" s="570" t="s">
        <v>483</v>
      </c>
      <c r="D440" s="570"/>
      <c r="E440" s="570"/>
      <c r="F440" s="570"/>
      <c r="G440" s="570"/>
      <c r="H440" s="570"/>
      <c r="I440" s="570"/>
      <c r="J440" s="570"/>
      <c r="K440" s="570"/>
      <c r="L440" s="570"/>
      <c r="M440" s="570"/>
      <c r="N440" s="570"/>
      <c r="O440" s="570"/>
      <c r="P440" s="570"/>
      <c r="Q440" s="570"/>
      <c r="R440" s="570"/>
      <c r="S440" s="570"/>
      <c r="T440" s="570"/>
      <c r="U440" s="570"/>
      <c r="V440" s="570"/>
      <c r="W440" s="570"/>
      <c r="X440" s="570"/>
      <c r="Y440" s="570"/>
      <c r="Z440" s="570"/>
      <c r="AA440" s="570"/>
      <c r="AB440" s="570"/>
      <c r="AC440" s="570"/>
      <c r="AD440" s="570"/>
      <c r="AE440" s="570"/>
      <c r="AF440" s="570"/>
      <c r="AG440" s="570"/>
      <c r="AH440" s="570"/>
      <c r="AI440" s="570"/>
    </row>
    <row r="441" spans="1:35" ht="1.5" customHeight="1" collapsed="1">
      <c r="A441" s="159"/>
      <c r="B441" s="160"/>
      <c r="C441" s="182"/>
      <c r="D441" s="182"/>
      <c r="E441" s="182"/>
      <c r="F441" s="182"/>
      <c r="G441" s="182"/>
      <c r="H441" s="182"/>
      <c r="I441" s="182"/>
      <c r="J441" s="182"/>
      <c r="K441" s="182"/>
      <c r="L441" s="182"/>
      <c r="M441" s="182"/>
      <c r="N441" s="182"/>
      <c r="O441" s="182"/>
      <c r="P441" s="182"/>
      <c r="Q441" s="182"/>
      <c r="R441" s="182"/>
      <c r="S441" s="182"/>
      <c r="T441" s="182"/>
      <c r="U441" s="182"/>
      <c r="V441" s="182"/>
      <c r="W441" s="183"/>
      <c r="X441" s="183"/>
      <c r="Y441" s="183"/>
      <c r="Z441" s="183"/>
      <c r="AA441" s="183"/>
      <c r="AB441" s="183"/>
      <c r="AC441" s="163"/>
      <c r="AD441" s="163"/>
      <c r="AE441" s="163"/>
      <c r="AF441" s="163"/>
      <c r="AG441" s="163"/>
      <c r="AH441" s="163"/>
      <c r="AI441" s="163"/>
    </row>
    <row r="442" spans="1:35" ht="12.75" customHeight="1" hidden="1" outlineLevel="1">
      <c r="A442" s="173"/>
      <c r="B442" s="168"/>
      <c r="C442" s="162"/>
      <c r="D442" s="162"/>
      <c r="E442" s="162"/>
      <c r="F442" s="162"/>
      <c r="G442" s="162"/>
      <c r="H442" s="162"/>
      <c r="I442" s="162"/>
      <c r="J442" s="162"/>
      <c r="K442" s="162"/>
      <c r="L442" s="162"/>
      <c r="M442" s="162"/>
      <c r="N442" s="162"/>
      <c r="O442" s="162"/>
      <c r="P442" s="162"/>
      <c r="Q442" s="162"/>
      <c r="R442" s="162"/>
      <c r="S442" s="162"/>
      <c r="T442" s="162"/>
      <c r="U442" s="162"/>
      <c r="V442" s="162"/>
      <c r="W442" s="448"/>
      <c r="X442" s="448"/>
      <c r="Y442" s="448"/>
      <c r="Z442" s="448"/>
      <c r="AA442" s="448"/>
      <c r="AB442" s="448"/>
      <c r="AC442" s="163"/>
      <c r="AD442" s="448"/>
      <c r="AE442" s="448"/>
      <c r="AF442" s="448"/>
      <c r="AG442" s="448"/>
      <c r="AH442" s="448"/>
      <c r="AI442" s="448"/>
    </row>
    <row r="443" spans="1:35" ht="15" customHeight="1" hidden="1" outlineLevel="1">
      <c r="A443" s="159">
        <v>7</v>
      </c>
      <c r="B443" s="160" t="s">
        <v>194</v>
      </c>
      <c r="C443" s="161" t="s">
        <v>484</v>
      </c>
      <c r="D443" s="161"/>
      <c r="E443" s="161"/>
      <c r="F443" s="161"/>
      <c r="G443" s="161"/>
      <c r="H443" s="161"/>
      <c r="I443" s="161"/>
      <c r="J443" s="161"/>
      <c r="K443" s="161"/>
      <c r="L443" s="161"/>
      <c r="M443" s="161"/>
      <c r="N443" s="161"/>
      <c r="O443" s="161"/>
      <c r="P443" s="161"/>
      <c r="Q443" s="161"/>
      <c r="R443" s="161"/>
      <c r="S443" s="161"/>
      <c r="T443" s="161"/>
      <c r="U443" s="162"/>
      <c r="V443" s="162"/>
      <c r="W443" s="163"/>
      <c r="X443" s="163"/>
      <c r="Y443" s="163"/>
      <c r="Z443" s="163"/>
      <c r="AA443" s="163"/>
      <c r="AB443" s="163"/>
      <c r="AC443" s="163"/>
      <c r="AD443" s="163"/>
      <c r="AE443" s="163"/>
      <c r="AF443" s="163"/>
      <c r="AG443" s="163"/>
      <c r="AH443" s="163"/>
      <c r="AI443" s="163"/>
    </row>
    <row r="444" spans="1:35" ht="15" customHeight="1" hidden="1" outlineLevel="1">
      <c r="A444" s="159"/>
      <c r="B444" s="160"/>
      <c r="C444" s="165"/>
      <c r="D444" s="165"/>
      <c r="E444" s="165"/>
      <c r="F444" s="165"/>
      <c r="G444" s="165"/>
      <c r="H444" s="165"/>
      <c r="I444" s="165"/>
      <c r="J444" s="165"/>
      <c r="K444" s="165"/>
      <c r="L444" s="165"/>
      <c r="M444" s="165"/>
      <c r="N444" s="165"/>
      <c r="O444" s="165"/>
      <c r="P444" s="165"/>
      <c r="Q444" s="165"/>
      <c r="R444" s="165"/>
      <c r="S444" s="165"/>
      <c r="T444" s="165"/>
      <c r="U444" s="162"/>
      <c r="V444" s="162"/>
      <c r="W444" s="402" t="s">
        <v>9</v>
      </c>
      <c r="X444" s="402"/>
      <c r="Y444" s="402"/>
      <c r="Z444" s="402"/>
      <c r="AA444" s="402"/>
      <c r="AB444" s="402"/>
      <c r="AC444" s="166"/>
      <c r="AD444" s="402" t="s">
        <v>10</v>
      </c>
      <c r="AE444" s="402"/>
      <c r="AF444" s="402"/>
      <c r="AG444" s="402"/>
      <c r="AH444" s="402"/>
      <c r="AI444" s="402"/>
    </row>
    <row r="445" spans="1:35" ht="15" customHeight="1" hidden="1" outlineLevel="1">
      <c r="A445" s="159"/>
      <c r="B445" s="160"/>
      <c r="C445" s="165"/>
      <c r="D445" s="165"/>
      <c r="E445" s="165"/>
      <c r="F445" s="165"/>
      <c r="G445" s="165"/>
      <c r="H445" s="165"/>
      <c r="I445" s="165"/>
      <c r="J445" s="165"/>
      <c r="K445" s="165"/>
      <c r="L445" s="165"/>
      <c r="M445" s="165"/>
      <c r="N445" s="165"/>
      <c r="O445" s="165"/>
      <c r="P445" s="165"/>
      <c r="Q445" s="165"/>
      <c r="R445" s="165"/>
      <c r="S445" s="165"/>
      <c r="T445" s="165"/>
      <c r="U445" s="162"/>
      <c r="V445" s="162"/>
      <c r="W445" s="403" t="s">
        <v>11</v>
      </c>
      <c r="X445" s="403"/>
      <c r="Y445" s="403"/>
      <c r="Z445" s="403"/>
      <c r="AA445" s="403"/>
      <c r="AB445" s="403"/>
      <c r="AC445" s="166"/>
      <c r="AD445" s="403" t="s">
        <v>11</v>
      </c>
      <c r="AE445" s="403"/>
      <c r="AF445" s="403"/>
      <c r="AG445" s="403"/>
      <c r="AH445" s="403"/>
      <c r="AI445" s="403"/>
    </row>
    <row r="446" spans="1:35" ht="15" customHeight="1" hidden="1" outlineLevel="1">
      <c r="A446" s="159"/>
      <c r="B446" s="160"/>
      <c r="C446" s="168"/>
      <c r="D446" s="160"/>
      <c r="E446" s="160"/>
      <c r="F446" s="160"/>
      <c r="G446" s="160"/>
      <c r="H446" s="160"/>
      <c r="I446" s="160"/>
      <c r="J446" s="160"/>
      <c r="K446" s="160"/>
      <c r="L446" s="160"/>
      <c r="M446" s="160"/>
      <c r="N446" s="160"/>
      <c r="O446" s="160"/>
      <c r="P446" s="160"/>
      <c r="Q446" s="160"/>
      <c r="R446" s="160"/>
      <c r="S446" s="160"/>
      <c r="T446" s="160"/>
      <c r="U446" s="162"/>
      <c r="V446" s="162"/>
      <c r="W446" s="375"/>
      <c r="X446" s="375"/>
      <c r="Y446" s="375"/>
      <c r="Z446" s="375"/>
      <c r="AA446" s="375"/>
      <c r="AB446" s="375"/>
      <c r="AC446" s="169"/>
      <c r="AD446" s="375"/>
      <c r="AE446" s="375"/>
      <c r="AF446" s="375"/>
      <c r="AG446" s="375"/>
      <c r="AH446" s="375"/>
      <c r="AI446" s="375"/>
    </row>
    <row r="447" spans="1:35" ht="15" customHeight="1" hidden="1" outlineLevel="1">
      <c r="A447" s="159"/>
      <c r="B447" s="160"/>
      <c r="C447" s="168" t="s">
        <v>485</v>
      </c>
      <c r="D447" s="160"/>
      <c r="E447" s="160"/>
      <c r="F447" s="160"/>
      <c r="G447" s="160"/>
      <c r="H447" s="160"/>
      <c r="I447" s="160"/>
      <c r="J447" s="160"/>
      <c r="K447" s="160"/>
      <c r="L447" s="160"/>
      <c r="M447" s="160"/>
      <c r="N447" s="160"/>
      <c r="O447" s="160"/>
      <c r="P447" s="160"/>
      <c r="Q447" s="160"/>
      <c r="R447" s="160"/>
      <c r="S447" s="160"/>
      <c r="T447" s="160"/>
      <c r="U447" s="162"/>
      <c r="V447" s="162"/>
      <c r="W447" s="375"/>
      <c r="X447" s="375"/>
      <c r="Y447" s="375"/>
      <c r="Z447" s="375"/>
      <c r="AA447" s="375"/>
      <c r="AB447" s="375"/>
      <c r="AC447" s="169"/>
      <c r="AD447" s="375"/>
      <c r="AE447" s="375"/>
      <c r="AF447" s="375"/>
      <c r="AG447" s="375"/>
      <c r="AH447" s="375"/>
      <c r="AI447" s="375"/>
    </row>
    <row r="448" spans="1:35" ht="15" customHeight="1" hidden="1" outlineLevel="1">
      <c r="A448" s="159"/>
      <c r="B448" s="160"/>
      <c r="C448" s="168" t="s">
        <v>485</v>
      </c>
      <c r="D448" s="160"/>
      <c r="E448" s="160"/>
      <c r="F448" s="160"/>
      <c r="G448" s="160"/>
      <c r="H448" s="160"/>
      <c r="I448" s="160"/>
      <c r="J448" s="160"/>
      <c r="K448" s="160"/>
      <c r="L448" s="160"/>
      <c r="M448" s="160"/>
      <c r="N448" s="160"/>
      <c r="O448" s="160"/>
      <c r="P448" s="160"/>
      <c r="Q448" s="160"/>
      <c r="R448" s="160"/>
      <c r="S448" s="160"/>
      <c r="T448" s="160"/>
      <c r="U448" s="162"/>
      <c r="V448" s="162"/>
      <c r="W448" s="375"/>
      <c r="X448" s="375"/>
      <c r="Y448" s="375"/>
      <c r="Z448" s="375"/>
      <c r="AA448" s="375"/>
      <c r="AB448" s="375"/>
      <c r="AC448" s="169"/>
      <c r="AD448" s="375"/>
      <c r="AE448" s="375"/>
      <c r="AF448" s="375"/>
      <c r="AG448" s="375"/>
      <c r="AH448" s="375"/>
      <c r="AI448" s="375"/>
    </row>
    <row r="449" spans="1:35" ht="15" customHeight="1" hidden="1" outlineLevel="1">
      <c r="A449" s="159"/>
      <c r="B449" s="160"/>
      <c r="C449" s="168" t="s">
        <v>485</v>
      </c>
      <c r="D449" s="160"/>
      <c r="E449" s="160"/>
      <c r="F449" s="160"/>
      <c r="G449" s="160"/>
      <c r="H449" s="160"/>
      <c r="I449" s="160"/>
      <c r="J449" s="160"/>
      <c r="K449" s="160"/>
      <c r="L449" s="160"/>
      <c r="M449" s="160"/>
      <c r="N449" s="160"/>
      <c r="O449" s="160"/>
      <c r="P449" s="160"/>
      <c r="Q449" s="160"/>
      <c r="R449" s="160"/>
      <c r="S449" s="160"/>
      <c r="T449" s="160"/>
      <c r="U449" s="162"/>
      <c r="V449" s="162"/>
      <c r="W449" s="375"/>
      <c r="X449" s="375"/>
      <c r="Y449" s="375"/>
      <c r="Z449" s="375"/>
      <c r="AA449" s="375"/>
      <c r="AB449" s="375"/>
      <c r="AC449" s="169"/>
      <c r="AD449" s="375"/>
      <c r="AE449" s="375"/>
      <c r="AF449" s="375"/>
      <c r="AG449" s="375"/>
      <c r="AH449" s="375"/>
      <c r="AI449" s="375"/>
    </row>
    <row r="450" spans="1:35" ht="15" customHeight="1" hidden="1" outlineLevel="1">
      <c r="A450" s="159"/>
      <c r="B450" s="160"/>
      <c r="C450" s="168" t="s">
        <v>485</v>
      </c>
      <c r="D450" s="162"/>
      <c r="E450" s="162"/>
      <c r="F450" s="162"/>
      <c r="G450" s="162"/>
      <c r="H450" s="162"/>
      <c r="I450" s="162"/>
      <c r="J450" s="162"/>
      <c r="K450" s="162"/>
      <c r="L450" s="162"/>
      <c r="M450" s="162"/>
      <c r="N450" s="162"/>
      <c r="O450" s="162"/>
      <c r="P450" s="162"/>
      <c r="Q450" s="162"/>
      <c r="R450" s="162"/>
      <c r="S450" s="162"/>
      <c r="T450" s="162"/>
      <c r="U450" s="162"/>
      <c r="V450" s="162"/>
      <c r="W450" s="375"/>
      <c r="X450" s="375"/>
      <c r="Y450" s="375"/>
      <c r="Z450" s="375"/>
      <c r="AA450" s="375"/>
      <c r="AB450" s="375"/>
      <c r="AC450" s="169"/>
      <c r="AD450" s="375"/>
      <c r="AE450" s="375"/>
      <c r="AF450" s="375"/>
      <c r="AG450" s="375"/>
      <c r="AH450" s="375"/>
      <c r="AI450" s="375"/>
    </row>
    <row r="451" spans="1:35" ht="15" customHeight="1" hidden="1" outlineLevel="1">
      <c r="A451" s="159"/>
      <c r="B451" s="160"/>
      <c r="C451" s="162"/>
      <c r="D451" s="162"/>
      <c r="E451" s="162"/>
      <c r="F451" s="162"/>
      <c r="G451" s="162"/>
      <c r="H451" s="162"/>
      <c r="I451" s="162"/>
      <c r="J451" s="162"/>
      <c r="K451" s="162"/>
      <c r="L451" s="162"/>
      <c r="M451" s="162"/>
      <c r="N451" s="162"/>
      <c r="O451" s="162"/>
      <c r="P451" s="162"/>
      <c r="Q451" s="162"/>
      <c r="R451" s="162"/>
      <c r="S451" s="162"/>
      <c r="T451" s="162"/>
      <c r="U451" s="162"/>
      <c r="V451" s="162"/>
      <c r="W451" s="375"/>
      <c r="X451" s="375"/>
      <c r="Y451" s="375"/>
      <c r="Z451" s="375"/>
      <c r="AA451" s="375"/>
      <c r="AB451" s="375"/>
      <c r="AC451" s="169"/>
      <c r="AD451" s="375"/>
      <c r="AE451" s="375"/>
      <c r="AF451" s="375"/>
      <c r="AG451" s="375"/>
      <c r="AH451" s="375"/>
      <c r="AI451" s="375"/>
    </row>
    <row r="452" spans="1:35" ht="15" customHeight="1" hidden="1" outlineLevel="1" thickBot="1">
      <c r="A452" s="159"/>
      <c r="B452" s="160"/>
      <c r="C452" s="170" t="s">
        <v>448</v>
      </c>
      <c r="D452" s="160"/>
      <c r="E452" s="160"/>
      <c r="F452" s="160"/>
      <c r="G452" s="160"/>
      <c r="H452" s="160"/>
      <c r="I452" s="160"/>
      <c r="J452" s="160"/>
      <c r="K452" s="160"/>
      <c r="L452" s="160"/>
      <c r="M452" s="160"/>
      <c r="N452" s="160"/>
      <c r="O452" s="160"/>
      <c r="P452" s="160"/>
      <c r="Q452" s="160"/>
      <c r="R452" s="160"/>
      <c r="S452" s="160"/>
      <c r="T452" s="160"/>
      <c r="U452" s="162"/>
      <c r="V452" s="162"/>
      <c r="W452" s="376">
        <v>0</v>
      </c>
      <c r="X452" s="376"/>
      <c r="Y452" s="376"/>
      <c r="Z452" s="376"/>
      <c r="AA452" s="376"/>
      <c r="AB452" s="376"/>
      <c r="AC452" s="169"/>
      <c r="AD452" s="376">
        <v>0</v>
      </c>
      <c r="AE452" s="376"/>
      <c r="AF452" s="376"/>
      <c r="AG452" s="376"/>
      <c r="AH452" s="376"/>
      <c r="AI452" s="376"/>
    </row>
    <row r="453" spans="1:35" ht="1.5" customHeight="1" collapsed="1">
      <c r="A453" s="159"/>
      <c r="B453" s="160"/>
      <c r="C453" s="160"/>
      <c r="D453" s="160"/>
      <c r="E453" s="160"/>
      <c r="F453" s="160"/>
      <c r="G453" s="160"/>
      <c r="H453" s="160"/>
      <c r="I453" s="160"/>
      <c r="J453" s="160"/>
      <c r="K453" s="160"/>
      <c r="L453" s="160"/>
      <c r="M453" s="160"/>
      <c r="N453" s="160"/>
      <c r="O453" s="160"/>
      <c r="P453" s="160"/>
      <c r="Q453" s="160"/>
      <c r="R453" s="160"/>
      <c r="S453" s="160"/>
      <c r="T453" s="160"/>
      <c r="U453" s="162"/>
      <c r="V453" s="162"/>
      <c r="W453" s="172"/>
      <c r="X453" s="172"/>
      <c r="Y453" s="172"/>
      <c r="Z453" s="172"/>
      <c r="AA453" s="172"/>
      <c r="AB453" s="172"/>
      <c r="AC453" s="163"/>
      <c r="AD453" s="172"/>
      <c r="AE453" s="172"/>
      <c r="AF453" s="172"/>
      <c r="AG453" s="172"/>
      <c r="AH453" s="172"/>
      <c r="AI453" s="172"/>
    </row>
    <row r="454" spans="1:35" ht="12.75" customHeight="1" hidden="1" outlineLevel="1">
      <c r="A454" s="159"/>
      <c r="B454" s="160"/>
      <c r="C454" s="182"/>
      <c r="D454" s="182"/>
      <c r="E454" s="182"/>
      <c r="F454" s="182"/>
      <c r="G454" s="182"/>
      <c r="H454" s="182"/>
      <c r="I454" s="182"/>
      <c r="J454" s="182"/>
      <c r="K454" s="182"/>
      <c r="L454" s="182"/>
      <c r="M454" s="182"/>
      <c r="N454" s="182"/>
      <c r="O454" s="182"/>
      <c r="P454" s="182"/>
      <c r="Q454" s="182"/>
      <c r="R454" s="182"/>
      <c r="S454" s="182"/>
      <c r="T454" s="182"/>
      <c r="U454" s="182"/>
      <c r="V454" s="182"/>
      <c r="W454" s="183"/>
      <c r="X454" s="183"/>
      <c r="Y454" s="183"/>
      <c r="Z454" s="183"/>
      <c r="AA454" s="183"/>
      <c r="AB454" s="183"/>
      <c r="AC454" s="163"/>
      <c r="AD454" s="163"/>
      <c r="AE454" s="163"/>
      <c r="AF454" s="163"/>
      <c r="AG454" s="163"/>
      <c r="AH454" s="163"/>
      <c r="AI454" s="163"/>
    </row>
    <row r="455" spans="1:35" ht="15" customHeight="1" outlineLevel="1">
      <c r="A455" s="159">
        <v>7</v>
      </c>
      <c r="B455" s="160" t="s">
        <v>194</v>
      </c>
      <c r="C455" s="161" t="s">
        <v>486</v>
      </c>
      <c r="D455" s="161"/>
      <c r="E455" s="161"/>
      <c r="F455" s="161"/>
      <c r="G455" s="161"/>
      <c r="H455" s="161"/>
      <c r="I455" s="161"/>
      <c r="J455" s="161"/>
      <c r="K455" s="161"/>
      <c r="L455" s="161"/>
      <c r="M455" s="161"/>
      <c r="N455" s="161"/>
      <c r="O455" s="161"/>
      <c r="P455" s="161"/>
      <c r="Q455" s="161"/>
      <c r="R455" s="161"/>
      <c r="S455" s="161"/>
      <c r="T455" s="161"/>
      <c r="U455" s="162"/>
      <c r="V455" s="162"/>
      <c r="W455" s="163"/>
      <c r="X455" s="163"/>
      <c r="Y455" s="163"/>
      <c r="Z455" s="163"/>
      <c r="AA455" s="163"/>
      <c r="AB455" s="163"/>
      <c r="AC455" s="163"/>
      <c r="AD455" s="163"/>
      <c r="AE455" s="163"/>
      <c r="AF455" s="163"/>
      <c r="AG455" s="163"/>
      <c r="AH455" s="163"/>
      <c r="AI455" s="163"/>
    </row>
    <row r="456" spans="1:35" ht="15" customHeight="1" outlineLevel="1">
      <c r="A456" s="159"/>
      <c r="B456" s="160"/>
      <c r="C456" s="165"/>
      <c r="D456" s="165"/>
      <c r="E456" s="165"/>
      <c r="F456" s="165"/>
      <c r="G456" s="165"/>
      <c r="H456" s="165"/>
      <c r="I456" s="165"/>
      <c r="J456" s="165"/>
      <c r="K456" s="165"/>
      <c r="L456" s="165"/>
      <c r="M456" s="165"/>
      <c r="N456" s="165"/>
      <c r="O456" s="165"/>
      <c r="P456" s="165"/>
      <c r="Q456" s="165"/>
      <c r="R456" s="165"/>
      <c r="S456" s="165"/>
      <c r="T456" s="165"/>
      <c r="U456" s="162"/>
      <c r="V456" s="162"/>
      <c r="W456" s="402" t="s">
        <v>812</v>
      </c>
      <c r="X456" s="402"/>
      <c r="Y456" s="402"/>
      <c r="Z456" s="402"/>
      <c r="AA456" s="402"/>
      <c r="AB456" s="402"/>
      <c r="AC456" s="166"/>
      <c r="AD456" s="402" t="s">
        <v>813</v>
      </c>
      <c r="AE456" s="402"/>
      <c r="AF456" s="402"/>
      <c r="AG456" s="402"/>
      <c r="AH456" s="402"/>
      <c r="AI456" s="402"/>
    </row>
    <row r="457" spans="1:35" ht="15" customHeight="1" outlineLevel="1">
      <c r="A457" s="159"/>
      <c r="B457" s="160"/>
      <c r="C457" s="165"/>
      <c r="D457" s="165"/>
      <c r="E457" s="165"/>
      <c r="F457" s="165"/>
      <c r="G457" s="165"/>
      <c r="H457" s="165"/>
      <c r="I457" s="165"/>
      <c r="J457" s="165"/>
      <c r="K457" s="165"/>
      <c r="L457" s="165"/>
      <c r="M457" s="165"/>
      <c r="N457" s="165"/>
      <c r="O457" s="165"/>
      <c r="P457" s="165"/>
      <c r="Q457" s="165"/>
      <c r="R457" s="165"/>
      <c r="S457" s="165"/>
      <c r="T457" s="165"/>
      <c r="U457" s="162"/>
      <c r="V457" s="162"/>
      <c r="W457" s="403" t="s">
        <v>11</v>
      </c>
      <c r="X457" s="403"/>
      <c r="Y457" s="403"/>
      <c r="Z457" s="403"/>
      <c r="AA457" s="403"/>
      <c r="AB457" s="403"/>
      <c r="AC457" s="166"/>
      <c r="AD457" s="403" t="s">
        <v>11</v>
      </c>
      <c r="AE457" s="403"/>
      <c r="AF457" s="403"/>
      <c r="AG457" s="403"/>
      <c r="AH457" s="403"/>
      <c r="AI457" s="403"/>
    </row>
    <row r="458" spans="1:35" ht="15" customHeight="1" outlineLevel="1">
      <c r="A458" s="159"/>
      <c r="B458" s="160"/>
      <c r="C458" s="165"/>
      <c r="D458" s="165"/>
      <c r="E458" s="165"/>
      <c r="F458" s="165"/>
      <c r="G458" s="165"/>
      <c r="H458" s="165"/>
      <c r="I458" s="165"/>
      <c r="J458" s="165"/>
      <c r="K458" s="165"/>
      <c r="L458" s="165"/>
      <c r="M458" s="165"/>
      <c r="N458" s="165"/>
      <c r="O458" s="165"/>
      <c r="P458" s="165"/>
      <c r="Q458" s="165"/>
      <c r="R458" s="165"/>
      <c r="S458" s="165"/>
      <c r="T458" s="165"/>
      <c r="U458" s="162"/>
      <c r="V458" s="162"/>
      <c r="W458" s="375"/>
      <c r="X458" s="375"/>
      <c r="Y458" s="375"/>
      <c r="Z458" s="375"/>
      <c r="AA458" s="375"/>
      <c r="AB458" s="375"/>
      <c r="AC458" s="169"/>
      <c r="AD458" s="375"/>
      <c r="AE458" s="375"/>
      <c r="AF458" s="375"/>
      <c r="AG458" s="375"/>
      <c r="AH458" s="375"/>
      <c r="AI458" s="375"/>
    </row>
    <row r="459" spans="1:35" ht="15" customHeight="1" hidden="1" outlineLevel="1">
      <c r="A459" s="159"/>
      <c r="B459" s="160"/>
      <c r="C459" s="168" t="s">
        <v>487</v>
      </c>
      <c r="D459" s="160"/>
      <c r="E459" s="160"/>
      <c r="F459" s="160"/>
      <c r="G459" s="160"/>
      <c r="H459" s="160"/>
      <c r="I459" s="160"/>
      <c r="J459" s="160"/>
      <c r="K459" s="160"/>
      <c r="L459" s="160"/>
      <c r="M459" s="160"/>
      <c r="N459" s="160"/>
      <c r="O459" s="160"/>
      <c r="P459" s="160"/>
      <c r="Q459" s="160"/>
      <c r="R459" s="160"/>
      <c r="S459" s="160"/>
      <c r="T459" s="160"/>
      <c r="U459" s="162"/>
      <c r="V459" s="162"/>
      <c r="W459" s="375">
        <v>0</v>
      </c>
      <c r="X459" s="375"/>
      <c r="Y459" s="375"/>
      <c r="Z459" s="375"/>
      <c r="AA459" s="375"/>
      <c r="AB459" s="375"/>
      <c r="AC459" s="169"/>
      <c r="AD459" s="375">
        <v>0</v>
      </c>
      <c r="AE459" s="375"/>
      <c r="AF459" s="375"/>
      <c r="AG459" s="375"/>
      <c r="AH459" s="375"/>
      <c r="AI459" s="375"/>
    </row>
    <row r="460" spans="1:35" ht="15" customHeight="1" hidden="1" outlineLevel="1">
      <c r="A460" s="159"/>
      <c r="B460" s="160"/>
      <c r="C460" s="168" t="s">
        <v>488</v>
      </c>
      <c r="D460" s="160"/>
      <c r="E460" s="160"/>
      <c r="F460" s="160"/>
      <c r="G460" s="160"/>
      <c r="H460" s="160"/>
      <c r="I460" s="160"/>
      <c r="J460" s="160"/>
      <c r="K460" s="160"/>
      <c r="L460" s="160"/>
      <c r="M460" s="160"/>
      <c r="N460" s="160"/>
      <c r="O460" s="160"/>
      <c r="P460" s="160"/>
      <c r="Q460" s="160"/>
      <c r="R460" s="160"/>
      <c r="S460" s="160"/>
      <c r="T460" s="160"/>
      <c r="U460" s="162"/>
      <c r="V460" s="162"/>
      <c r="W460" s="375">
        <v>0</v>
      </c>
      <c r="X460" s="375"/>
      <c r="Y460" s="375"/>
      <c r="Z460" s="375"/>
      <c r="AA460" s="375"/>
      <c r="AB460" s="375"/>
      <c r="AC460" s="169"/>
      <c r="AD460" s="375">
        <v>0</v>
      </c>
      <c r="AE460" s="375"/>
      <c r="AF460" s="375"/>
      <c r="AG460" s="375"/>
      <c r="AH460" s="375"/>
      <c r="AI460" s="375"/>
    </row>
    <row r="461" spans="1:35" ht="15" customHeight="1" hidden="1" outlineLevel="1">
      <c r="A461" s="159"/>
      <c r="B461" s="160"/>
      <c r="C461" s="162" t="s">
        <v>489</v>
      </c>
      <c r="D461" s="162"/>
      <c r="E461" s="162"/>
      <c r="F461" s="162"/>
      <c r="G461" s="162"/>
      <c r="H461" s="162"/>
      <c r="I461" s="162"/>
      <c r="J461" s="162"/>
      <c r="K461" s="162"/>
      <c r="L461" s="162"/>
      <c r="M461" s="162"/>
      <c r="N461" s="162"/>
      <c r="O461" s="162"/>
      <c r="P461" s="162"/>
      <c r="Q461" s="162"/>
      <c r="R461" s="162"/>
      <c r="S461" s="162"/>
      <c r="T461" s="162"/>
      <c r="U461" s="162"/>
      <c r="V461" s="162"/>
      <c r="W461" s="375">
        <v>0</v>
      </c>
      <c r="X461" s="375"/>
      <c r="Y461" s="375"/>
      <c r="Z461" s="375"/>
      <c r="AA461" s="375"/>
      <c r="AB461" s="375"/>
      <c r="AC461" s="169"/>
      <c r="AD461" s="375">
        <v>0</v>
      </c>
      <c r="AE461" s="375"/>
      <c r="AF461" s="375"/>
      <c r="AG461" s="375"/>
      <c r="AH461" s="375"/>
      <c r="AI461" s="375"/>
    </row>
    <row r="462" spans="1:35" ht="15" customHeight="1" outlineLevel="1">
      <c r="A462" s="159"/>
      <c r="B462" s="160"/>
      <c r="C462" s="162" t="s">
        <v>490</v>
      </c>
      <c r="D462" s="184"/>
      <c r="E462" s="184"/>
      <c r="F462" s="184"/>
      <c r="G462" s="184"/>
      <c r="H462" s="184"/>
      <c r="I462" s="184"/>
      <c r="J462" s="184"/>
      <c r="K462" s="184"/>
      <c r="L462" s="184"/>
      <c r="M462" s="184"/>
      <c r="N462" s="184"/>
      <c r="O462" s="184"/>
      <c r="P462" s="184"/>
      <c r="Q462" s="184"/>
      <c r="R462" s="184"/>
      <c r="S462" s="184"/>
      <c r="T462" s="184"/>
      <c r="U462" s="162"/>
      <c r="V462" s="162"/>
      <c r="W462" s="375">
        <v>130830655</v>
      </c>
      <c r="X462" s="375"/>
      <c r="Y462" s="375"/>
      <c r="Z462" s="375"/>
      <c r="AA462" s="375"/>
      <c r="AB462" s="375"/>
      <c r="AC462" s="169"/>
      <c r="AD462" s="375">
        <v>130830655</v>
      </c>
      <c r="AE462" s="375"/>
      <c r="AF462" s="375"/>
      <c r="AG462" s="375"/>
      <c r="AH462" s="375"/>
      <c r="AI462" s="375"/>
    </row>
    <row r="463" spans="1:35" ht="15" customHeight="1" hidden="1" outlineLevel="1">
      <c r="A463" s="159"/>
      <c r="B463" s="160"/>
      <c r="C463" s="162" t="s">
        <v>491</v>
      </c>
      <c r="D463" s="184"/>
      <c r="E463" s="184"/>
      <c r="F463" s="184"/>
      <c r="G463" s="184"/>
      <c r="H463" s="184"/>
      <c r="I463" s="184"/>
      <c r="J463" s="184"/>
      <c r="K463" s="184"/>
      <c r="L463" s="184"/>
      <c r="M463" s="184"/>
      <c r="N463" s="184"/>
      <c r="O463" s="184"/>
      <c r="P463" s="184"/>
      <c r="Q463" s="184"/>
      <c r="R463" s="184"/>
      <c r="S463" s="184"/>
      <c r="T463" s="184"/>
      <c r="U463" s="162"/>
      <c r="V463" s="162"/>
      <c r="W463" s="375">
        <v>0</v>
      </c>
      <c r="X463" s="375"/>
      <c r="Y463" s="375"/>
      <c r="Z463" s="375"/>
      <c r="AA463" s="375"/>
      <c r="AB463" s="375"/>
      <c r="AC463" s="169"/>
      <c r="AD463" s="375">
        <v>0</v>
      </c>
      <c r="AE463" s="375"/>
      <c r="AF463" s="375"/>
      <c r="AG463" s="375"/>
      <c r="AH463" s="375"/>
      <c r="AI463" s="375"/>
    </row>
    <row r="464" spans="1:35" ht="15" customHeight="1" hidden="1" outlineLevel="1">
      <c r="A464" s="159"/>
      <c r="B464" s="160"/>
      <c r="C464" s="162" t="s">
        <v>492</v>
      </c>
      <c r="D464" s="184"/>
      <c r="E464" s="184"/>
      <c r="F464" s="184"/>
      <c r="G464" s="184"/>
      <c r="H464" s="184"/>
      <c r="I464" s="184"/>
      <c r="J464" s="184"/>
      <c r="K464" s="184"/>
      <c r="L464" s="184"/>
      <c r="M464" s="184"/>
      <c r="N464" s="184"/>
      <c r="O464" s="184"/>
      <c r="P464" s="184"/>
      <c r="Q464" s="184"/>
      <c r="R464" s="184"/>
      <c r="S464" s="184"/>
      <c r="T464" s="184"/>
      <c r="U464" s="162"/>
      <c r="V464" s="162"/>
      <c r="W464" s="375">
        <v>0</v>
      </c>
      <c r="X464" s="375"/>
      <c r="Y464" s="375"/>
      <c r="Z464" s="375"/>
      <c r="AA464" s="375"/>
      <c r="AB464" s="375"/>
      <c r="AC464" s="169"/>
      <c r="AD464" s="375">
        <v>0</v>
      </c>
      <c r="AE464" s="375"/>
      <c r="AF464" s="375"/>
      <c r="AG464" s="375"/>
      <c r="AH464" s="375"/>
      <c r="AI464" s="375"/>
    </row>
    <row r="465" spans="1:35" ht="15" customHeight="1" hidden="1" outlineLevel="1">
      <c r="A465" s="159"/>
      <c r="B465" s="160"/>
      <c r="C465" s="162" t="s">
        <v>493</v>
      </c>
      <c r="D465" s="184"/>
      <c r="E465" s="184"/>
      <c r="F465" s="184"/>
      <c r="G465" s="184"/>
      <c r="H465" s="184"/>
      <c r="I465" s="184"/>
      <c r="J465" s="184"/>
      <c r="K465" s="184"/>
      <c r="L465" s="184"/>
      <c r="M465" s="184"/>
      <c r="N465" s="184"/>
      <c r="O465" s="184"/>
      <c r="P465" s="184"/>
      <c r="Q465" s="184"/>
      <c r="R465" s="184"/>
      <c r="S465" s="184"/>
      <c r="T465" s="184"/>
      <c r="U465" s="162"/>
      <c r="V465" s="162"/>
      <c r="W465" s="375">
        <v>0</v>
      </c>
      <c r="X465" s="375"/>
      <c r="Y465" s="375"/>
      <c r="Z465" s="375"/>
      <c r="AA465" s="375"/>
      <c r="AB465" s="375"/>
      <c r="AC465" s="169"/>
      <c r="AD465" s="375">
        <v>0</v>
      </c>
      <c r="AE465" s="375"/>
      <c r="AF465" s="375"/>
      <c r="AG465" s="375"/>
      <c r="AH465" s="375"/>
      <c r="AI465" s="375"/>
    </row>
    <row r="466" spans="1:35" ht="15" customHeight="1" hidden="1" outlineLevel="1">
      <c r="A466" s="159"/>
      <c r="B466" s="160"/>
      <c r="C466" s="162" t="s">
        <v>494</v>
      </c>
      <c r="D466" s="184"/>
      <c r="E466" s="184"/>
      <c r="F466" s="184"/>
      <c r="G466" s="184"/>
      <c r="H466" s="184"/>
      <c r="I466" s="184"/>
      <c r="J466" s="184"/>
      <c r="K466" s="184"/>
      <c r="L466" s="184"/>
      <c r="M466" s="184"/>
      <c r="N466" s="184"/>
      <c r="O466" s="184"/>
      <c r="P466" s="184"/>
      <c r="Q466" s="184"/>
      <c r="R466" s="184"/>
      <c r="S466" s="184"/>
      <c r="T466" s="184"/>
      <c r="U466" s="162"/>
      <c r="V466" s="162"/>
      <c r="W466" s="375">
        <v>0</v>
      </c>
      <c r="X466" s="375"/>
      <c r="Y466" s="375"/>
      <c r="Z466" s="375"/>
      <c r="AA466" s="375"/>
      <c r="AB466" s="375"/>
      <c r="AC466" s="169"/>
      <c r="AD466" s="375">
        <v>0</v>
      </c>
      <c r="AE466" s="375"/>
      <c r="AF466" s="375"/>
      <c r="AG466" s="375"/>
      <c r="AH466" s="375"/>
      <c r="AI466" s="375"/>
    </row>
    <row r="467" spans="1:35" ht="15" customHeight="1" hidden="1" outlineLevel="1">
      <c r="A467" s="159"/>
      <c r="B467" s="160"/>
      <c r="C467" s="162" t="s">
        <v>495</v>
      </c>
      <c r="D467" s="184"/>
      <c r="E467" s="184"/>
      <c r="F467" s="184"/>
      <c r="G467" s="184"/>
      <c r="H467" s="184"/>
      <c r="I467" s="184"/>
      <c r="J467" s="184"/>
      <c r="K467" s="184"/>
      <c r="L467" s="184"/>
      <c r="M467" s="184"/>
      <c r="N467" s="184"/>
      <c r="O467" s="184"/>
      <c r="P467" s="184"/>
      <c r="Q467" s="184"/>
      <c r="R467" s="184"/>
      <c r="S467" s="184"/>
      <c r="T467" s="184"/>
      <c r="U467" s="162"/>
      <c r="V467" s="162"/>
      <c r="W467" s="375">
        <v>0</v>
      </c>
      <c r="X467" s="375"/>
      <c r="Y467" s="375"/>
      <c r="Z467" s="375"/>
      <c r="AA467" s="375"/>
      <c r="AB467" s="375"/>
      <c r="AC467" s="169"/>
      <c r="AD467" s="375">
        <v>0</v>
      </c>
      <c r="AE467" s="375"/>
      <c r="AF467" s="375"/>
      <c r="AG467" s="375"/>
      <c r="AH467" s="375"/>
      <c r="AI467" s="375"/>
    </row>
    <row r="468" spans="1:35" ht="15" customHeight="1" outlineLevel="1">
      <c r="A468" s="159"/>
      <c r="B468" s="160"/>
      <c r="C468" s="162"/>
      <c r="D468" s="184"/>
      <c r="E468" s="184"/>
      <c r="F468" s="184"/>
      <c r="G468" s="184"/>
      <c r="H468" s="184"/>
      <c r="I468" s="184"/>
      <c r="J468" s="184"/>
      <c r="K468" s="184"/>
      <c r="L468" s="184"/>
      <c r="M468" s="184"/>
      <c r="N468" s="184"/>
      <c r="O468" s="184"/>
      <c r="P468" s="184"/>
      <c r="Q468" s="184"/>
      <c r="R468" s="184"/>
      <c r="S468" s="184"/>
      <c r="T468" s="184"/>
      <c r="U468" s="162"/>
      <c r="V468" s="162"/>
      <c r="W468" s="491"/>
      <c r="X468" s="491"/>
      <c r="Y468" s="491"/>
      <c r="Z468" s="491"/>
      <c r="AA468" s="491"/>
      <c r="AB468" s="491"/>
      <c r="AC468" s="169"/>
      <c r="AD468" s="491"/>
      <c r="AE468" s="491"/>
      <c r="AF468" s="491"/>
      <c r="AG468" s="491"/>
      <c r="AH468" s="491"/>
      <c r="AI468" s="491"/>
    </row>
    <row r="469" spans="1:35" ht="15" customHeight="1" outlineLevel="1" thickBot="1">
      <c r="A469" s="159"/>
      <c r="B469" s="160"/>
      <c r="C469" s="170" t="s">
        <v>448</v>
      </c>
      <c r="D469" s="160"/>
      <c r="E469" s="160"/>
      <c r="F469" s="160"/>
      <c r="G469" s="160"/>
      <c r="H469" s="160"/>
      <c r="I469" s="160"/>
      <c r="J469" s="160"/>
      <c r="K469" s="160"/>
      <c r="L469" s="160"/>
      <c r="M469" s="160"/>
      <c r="N469" s="160"/>
      <c r="O469" s="160"/>
      <c r="P469" s="160"/>
      <c r="Q469" s="160"/>
      <c r="R469" s="160"/>
      <c r="S469" s="160"/>
      <c r="T469" s="160"/>
      <c r="U469" s="162"/>
      <c r="V469" s="162"/>
      <c r="W469" s="376">
        <f>SUM(W462:AB468)</f>
        <v>130830655</v>
      </c>
      <c r="X469" s="376"/>
      <c r="Y469" s="376"/>
      <c r="Z469" s="376"/>
      <c r="AA469" s="376"/>
      <c r="AB469" s="376"/>
      <c r="AC469" s="169"/>
      <c r="AD469" s="376">
        <f>AD462</f>
        <v>130830655</v>
      </c>
      <c r="AE469" s="376"/>
      <c r="AF469" s="376"/>
      <c r="AG469" s="376"/>
      <c r="AH469" s="376"/>
      <c r="AI469" s="376"/>
    </row>
    <row r="470" spans="1:35" ht="15" customHeight="1" hidden="1" outlineLevel="1" thickTop="1">
      <c r="A470" s="159"/>
      <c r="B470" s="160"/>
      <c r="C470" s="567" t="s">
        <v>496</v>
      </c>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row>
    <row r="471" spans="1:35" ht="1.5" customHeight="1" collapsed="1" thickTop="1">
      <c r="A471" s="159"/>
      <c r="B471" s="181"/>
      <c r="C471" s="182"/>
      <c r="D471" s="182"/>
      <c r="E471" s="182"/>
      <c r="F471" s="182"/>
      <c r="G471" s="182"/>
      <c r="H471" s="182"/>
      <c r="I471" s="182"/>
      <c r="J471" s="182"/>
      <c r="K471" s="182"/>
      <c r="L471" s="182"/>
      <c r="M471" s="182"/>
      <c r="N471" s="182"/>
      <c r="O471" s="182"/>
      <c r="P471" s="182"/>
      <c r="Q471" s="182"/>
      <c r="R471" s="182"/>
      <c r="S471" s="182"/>
      <c r="T471" s="182"/>
      <c r="U471" s="182"/>
      <c r="V471" s="182"/>
      <c r="W471" s="183"/>
      <c r="X471" s="183"/>
      <c r="Y471" s="183"/>
      <c r="Z471" s="183"/>
      <c r="AA471" s="183"/>
      <c r="AB471" s="183"/>
      <c r="AC471" s="163"/>
      <c r="AD471" s="163"/>
      <c r="AE471" s="163"/>
      <c r="AF471" s="163"/>
      <c r="AG471" s="163"/>
      <c r="AH471" s="163"/>
      <c r="AI471" s="163"/>
    </row>
    <row r="472" spans="1:35" ht="12.75" customHeight="1" outlineLevel="1">
      <c r="A472" s="173"/>
      <c r="B472" s="168"/>
      <c r="C472" s="162"/>
      <c r="D472" s="162"/>
      <c r="E472" s="162"/>
      <c r="F472" s="162"/>
      <c r="G472" s="162"/>
      <c r="H472" s="162"/>
      <c r="I472" s="162"/>
      <c r="J472" s="162"/>
      <c r="K472" s="162"/>
      <c r="L472" s="162"/>
      <c r="M472" s="162"/>
      <c r="N472" s="162"/>
      <c r="O472" s="162"/>
      <c r="P472" s="162"/>
      <c r="Q472" s="162"/>
      <c r="R472" s="162"/>
      <c r="S472" s="162"/>
      <c r="T472" s="162"/>
      <c r="U472" s="162"/>
      <c r="V472" s="162"/>
      <c r="W472" s="448"/>
      <c r="X472" s="448"/>
      <c r="Y472" s="448"/>
      <c r="Z472" s="448"/>
      <c r="AA472" s="448"/>
      <c r="AB472" s="448"/>
      <c r="AC472" s="163"/>
      <c r="AD472" s="448"/>
      <c r="AE472" s="448"/>
      <c r="AF472" s="448"/>
      <c r="AG472" s="448"/>
      <c r="AH472" s="448"/>
      <c r="AI472" s="448"/>
    </row>
    <row r="473" spans="1:35" ht="15" customHeight="1" outlineLevel="1">
      <c r="A473" s="159">
        <v>8</v>
      </c>
      <c r="B473" s="160" t="s">
        <v>194</v>
      </c>
      <c r="C473" s="161" t="s">
        <v>497</v>
      </c>
      <c r="D473" s="161"/>
      <c r="E473" s="161"/>
      <c r="F473" s="161"/>
      <c r="G473" s="161"/>
      <c r="H473" s="161"/>
      <c r="I473" s="161"/>
      <c r="J473" s="161"/>
      <c r="K473" s="161"/>
      <c r="L473" s="161"/>
      <c r="M473" s="161"/>
      <c r="N473" s="161"/>
      <c r="O473" s="161"/>
      <c r="P473" s="161"/>
      <c r="Q473" s="161"/>
      <c r="R473" s="161"/>
      <c r="S473" s="161"/>
      <c r="T473" s="161"/>
      <c r="U473" s="162"/>
      <c r="V473" s="162"/>
      <c r="W473" s="163"/>
      <c r="X473" s="163"/>
      <c r="Y473" s="163"/>
      <c r="Z473" s="163"/>
      <c r="AA473" s="163"/>
      <c r="AB473" s="163"/>
      <c r="AC473" s="163"/>
      <c r="AD473" s="163"/>
      <c r="AE473" s="163"/>
      <c r="AF473" s="163"/>
      <c r="AG473" s="163"/>
      <c r="AH473" s="163"/>
      <c r="AI473" s="163"/>
    </row>
    <row r="474" spans="1:35" ht="15" customHeight="1" outlineLevel="1">
      <c r="A474" s="159"/>
      <c r="B474" s="160"/>
      <c r="C474" s="165"/>
      <c r="D474" s="165"/>
      <c r="E474" s="165"/>
      <c r="F474" s="165"/>
      <c r="G474" s="165"/>
      <c r="H474" s="165"/>
      <c r="I474" s="165"/>
      <c r="J474" s="165"/>
      <c r="K474" s="165"/>
      <c r="L474" s="165"/>
      <c r="M474" s="165"/>
      <c r="N474" s="165"/>
      <c r="O474" s="165"/>
      <c r="P474" s="165"/>
      <c r="Q474" s="165"/>
      <c r="R474" s="165"/>
      <c r="S474" s="165"/>
      <c r="T474" s="165"/>
      <c r="U474" s="162"/>
      <c r="V474" s="162"/>
      <c r="W474" s="402" t="s">
        <v>812</v>
      </c>
      <c r="X474" s="402"/>
      <c r="Y474" s="402"/>
      <c r="Z474" s="402"/>
      <c r="AA474" s="402"/>
      <c r="AB474" s="402"/>
      <c r="AC474" s="166"/>
      <c r="AD474" s="402" t="s">
        <v>813</v>
      </c>
      <c r="AE474" s="402"/>
      <c r="AF474" s="402"/>
      <c r="AG474" s="402"/>
      <c r="AH474" s="402"/>
      <c r="AI474" s="402"/>
    </row>
    <row r="475" spans="1:35" ht="15" customHeight="1" outlineLevel="1">
      <c r="A475" s="159"/>
      <c r="B475" s="160"/>
      <c r="C475" s="165"/>
      <c r="D475" s="165"/>
      <c r="E475" s="165"/>
      <c r="F475" s="165"/>
      <c r="G475" s="165"/>
      <c r="H475" s="165"/>
      <c r="I475" s="165"/>
      <c r="J475" s="165"/>
      <c r="K475" s="165"/>
      <c r="L475" s="165"/>
      <c r="M475" s="165"/>
      <c r="N475" s="165"/>
      <c r="O475" s="165"/>
      <c r="P475" s="165"/>
      <c r="Q475" s="165"/>
      <c r="R475" s="165"/>
      <c r="S475" s="165"/>
      <c r="T475" s="165"/>
      <c r="U475" s="162"/>
      <c r="V475" s="162"/>
      <c r="W475" s="403" t="s">
        <v>11</v>
      </c>
      <c r="X475" s="403"/>
      <c r="Y475" s="403"/>
      <c r="Z475" s="403"/>
      <c r="AA475" s="403"/>
      <c r="AB475" s="403"/>
      <c r="AC475" s="166"/>
      <c r="AD475" s="403" t="s">
        <v>11</v>
      </c>
      <c r="AE475" s="403"/>
      <c r="AF475" s="403"/>
      <c r="AG475" s="403"/>
      <c r="AH475" s="403"/>
      <c r="AI475" s="403"/>
    </row>
    <row r="476" spans="1:35" ht="15" customHeight="1" outlineLevel="1">
      <c r="A476" s="159"/>
      <c r="B476" s="160"/>
      <c r="C476" s="168"/>
      <c r="D476" s="160"/>
      <c r="E476" s="160"/>
      <c r="F476" s="160"/>
      <c r="G476" s="160"/>
      <c r="H476" s="160"/>
      <c r="I476" s="160"/>
      <c r="J476" s="160"/>
      <c r="K476" s="160"/>
      <c r="L476" s="160"/>
      <c r="M476" s="160"/>
      <c r="N476" s="160"/>
      <c r="O476" s="160"/>
      <c r="P476" s="160"/>
      <c r="Q476" s="160"/>
      <c r="R476" s="160"/>
      <c r="S476" s="160"/>
      <c r="T476" s="160"/>
      <c r="U476" s="162"/>
      <c r="V476" s="162"/>
      <c r="W476" s="375"/>
      <c r="X476" s="375"/>
      <c r="Y476" s="375"/>
      <c r="Z476" s="375"/>
      <c r="AA476" s="375"/>
      <c r="AB476" s="375"/>
      <c r="AC476" s="169"/>
      <c r="AD476" s="375"/>
      <c r="AE476" s="375"/>
      <c r="AF476" s="375"/>
      <c r="AG476" s="375"/>
      <c r="AH476" s="375"/>
      <c r="AI476" s="375"/>
    </row>
    <row r="477" spans="1:35" ht="15" customHeight="1" hidden="1" outlineLevel="1">
      <c r="A477" s="159"/>
      <c r="B477" s="160"/>
      <c r="C477" s="168" t="s">
        <v>498</v>
      </c>
      <c r="D477" s="160"/>
      <c r="E477" s="160"/>
      <c r="F477" s="160"/>
      <c r="G477" s="160"/>
      <c r="H477" s="160"/>
      <c r="I477" s="160"/>
      <c r="J477" s="160"/>
      <c r="K477" s="160"/>
      <c r="L477" s="160"/>
      <c r="M477" s="160"/>
      <c r="N477" s="160"/>
      <c r="O477" s="160"/>
      <c r="P477" s="160"/>
      <c r="Q477" s="160"/>
      <c r="R477" s="160"/>
      <c r="S477" s="160"/>
      <c r="T477" s="160"/>
      <c r="U477" s="162"/>
      <c r="V477" s="162"/>
      <c r="W477" s="375">
        <v>0</v>
      </c>
      <c r="X477" s="375"/>
      <c r="Y477" s="375"/>
      <c r="Z477" s="375"/>
      <c r="AA477" s="375"/>
      <c r="AB477" s="375"/>
      <c r="AC477" s="169"/>
      <c r="AD477" s="375">
        <v>0</v>
      </c>
      <c r="AE477" s="375"/>
      <c r="AF477" s="375"/>
      <c r="AG477" s="375"/>
      <c r="AH477" s="375"/>
      <c r="AI477" s="375"/>
    </row>
    <row r="478" spans="1:35" ht="15" customHeight="1" outlineLevel="1">
      <c r="A478" s="159"/>
      <c r="B478" s="160"/>
      <c r="C478" s="168" t="s">
        <v>499</v>
      </c>
      <c r="D478" s="160"/>
      <c r="E478" s="160"/>
      <c r="F478" s="160"/>
      <c r="G478" s="160"/>
      <c r="H478" s="160"/>
      <c r="I478" s="160"/>
      <c r="J478" s="160"/>
      <c r="K478" s="160"/>
      <c r="L478" s="160"/>
      <c r="M478" s="160"/>
      <c r="N478" s="160"/>
      <c r="O478" s="160"/>
      <c r="P478" s="160"/>
      <c r="Q478" s="160"/>
      <c r="R478" s="160"/>
      <c r="S478" s="160"/>
      <c r="T478" s="160"/>
      <c r="U478" s="162"/>
      <c r="V478" s="162"/>
      <c r="W478" s="375">
        <v>12003205830</v>
      </c>
      <c r="X478" s="375"/>
      <c r="Y478" s="375"/>
      <c r="Z478" s="375"/>
      <c r="AA478" s="375"/>
      <c r="AB478" s="375"/>
      <c r="AC478" s="169"/>
      <c r="AD478" s="375">
        <v>5538776281</v>
      </c>
      <c r="AE478" s="375"/>
      <c r="AF478" s="375"/>
      <c r="AG478" s="375"/>
      <c r="AH478" s="375"/>
      <c r="AI478" s="375"/>
    </row>
    <row r="479" spans="1:35" ht="15" customHeight="1" outlineLevel="1">
      <c r="A479" s="159"/>
      <c r="B479" s="160"/>
      <c r="C479" s="168" t="s">
        <v>500</v>
      </c>
      <c r="D479" s="160"/>
      <c r="E479" s="160"/>
      <c r="F479" s="160"/>
      <c r="G479" s="160"/>
      <c r="H479" s="160"/>
      <c r="I479" s="160"/>
      <c r="J479" s="160"/>
      <c r="K479" s="160"/>
      <c r="L479" s="160"/>
      <c r="M479" s="160"/>
      <c r="N479" s="160"/>
      <c r="O479" s="160"/>
      <c r="P479" s="160"/>
      <c r="Q479" s="160"/>
      <c r="R479" s="160"/>
      <c r="S479" s="160"/>
      <c r="T479" s="160"/>
      <c r="U479" s="162"/>
      <c r="V479" s="162"/>
      <c r="W479" s="375">
        <v>467376968</v>
      </c>
      <c r="X479" s="375"/>
      <c r="Y479" s="375"/>
      <c r="Z479" s="375"/>
      <c r="AA479" s="375"/>
      <c r="AB479" s="375"/>
      <c r="AC479" s="169"/>
      <c r="AD479" s="375">
        <v>23775224</v>
      </c>
      <c r="AE479" s="375"/>
      <c r="AF479" s="375"/>
      <c r="AG479" s="375"/>
      <c r="AH479" s="375"/>
      <c r="AI479" s="375"/>
    </row>
    <row r="480" spans="1:35" ht="15" customHeight="1" outlineLevel="1">
      <c r="A480" s="159"/>
      <c r="B480" s="160"/>
      <c r="C480" s="162"/>
      <c r="D480" s="162"/>
      <c r="E480" s="162"/>
      <c r="F480" s="162"/>
      <c r="G480" s="162"/>
      <c r="H480" s="162"/>
      <c r="I480" s="162"/>
      <c r="J480" s="162"/>
      <c r="K480" s="162"/>
      <c r="L480" s="162"/>
      <c r="M480" s="162"/>
      <c r="N480" s="162"/>
      <c r="O480" s="162"/>
      <c r="P480" s="162"/>
      <c r="Q480" s="162"/>
      <c r="R480" s="162"/>
      <c r="S480" s="162"/>
      <c r="T480" s="162"/>
      <c r="U480" s="162"/>
      <c r="V480" s="162"/>
      <c r="W480" s="375"/>
      <c r="X480" s="375"/>
      <c r="Y480" s="375"/>
      <c r="Z480" s="375"/>
      <c r="AA480" s="375"/>
      <c r="AB480" s="375"/>
      <c r="AC480" s="169"/>
      <c r="AD480" s="375"/>
      <c r="AE480" s="375"/>
      <c r="AF480" s="375"/>
      <c r="AG480" s="375"/>
      <c r="AH480" s="375"/>
      <c r="AI480" s="375"/>
    </row>
    <row r="481" spans="1:35" ht="15" customHeight="1" outlineLevel="1" thickBot="1">
      <c r="A481" s="159"/>
      <c r="B481" s="160"/>
      <c r="C481" s="170" t="s">
        <v>448</v>
      </c>
      <c r="D481" s="160"/>
      <c r="E481" s="160"/>
      <c r="F481" s="160"/>
      <c r="G481" s="160"/>
      <c r="H481" s="160"/>
      <c r="I481" s="160"/>
      <c r="J481" s="160"/>
      <c r="K481" s="160"/>
      <c r="L481" s="160"/>
      <c r="M481" s="160"/>
      <c r="N481" s="160"/>
      <c r="O481" s="160"/>
      <c r="P481" s="160"/>
      <c r="Q481" s="160"/>
      <c r="R481" s="160"/>
      <c r="S481" s="160"/>
      <c r="T481" s="160"/>
      <c r="U481" s="162"/>
      <c r="V481" s="162"/>
      <c r="W481" s="376">
        <f>SUM(W478:AB479)</f>
        <v>12470582798</v>
      </c>
      <c r="X481" s="376"/>
      <c r="Y481" s="376"/>
      <c r="Z481" s="376"/>
      <c r="AA481" s="376"/>
      <c r="AB481" s="376"/>
      <c r="AC481" s="169"/>
      <c r="AD481" s="376">
        <f>SUM(AD478:AI479)</f>
        <v>5562551505</v>
      </c>
      <c r="AE481" s="376"/>
      <c r="AF481" s="376"/>
      <c r="AG481" s="376"/>
      <c r="AH481" s="376"/>
      <c r="AI481" s="376"/>
    </row>
    <row r="482" spans="1:35" ht="1.5" customHeight="1" thickTop="1">
      <c r="A482" s="159"/>
      <c r="B482" s="160"/>
      <c r="C482" s="160"/>
      <c r="D482" s="160"/>
      <c r="E482" s="160"/>
      <c r="F482" s="160"/>
      <c r="G482" s="160"/>
      <c r="H482" s="160"/>
      <c r="I482" s="160"/>
      <c r="J482" s="160"/>
      <c r="K482" s="160"/>
      <c r="L482" s="160"/>
      <c r="M482" s="160"/>
      <c r="N482" s="160"/>
      <c r="O482" s="160"/>
      <c r="P482" s="160"/>
      <c r="Q482" s="160"/>
      <c r="R482" s="160"/>
      <c r="S482" s="160"/>
      <c r="T482" s="160"/>
      <c r="U482" s="162"/>
      <c r="V482" s="162"/>
      <c r="W482" s="172"/>
      <c r="X482" s="172"/>
      <c r="Y482" s="172"/>
      <c r="Z482" s="172"/>
      <c r="AA482" s="172"/>
      <c r="AB482" s="172"/>
      <c r="AC482" s="163"/>
      <c r="AD482" s="172"/>
      <c r="AE482" s="172"/>
      <c r="AF482" s="172"/>
      <c r="AG482" s="172"/>
      <c r="AH482" s="172"/>
      <c r="AI482" s="172"/>
    </row>
    <row r="483" spans="1:35" ht="12.75" customHeight="1" hidden="1" outlineLevel="1">
      <c r="A483" s="159"/>
      <c r="B483" s="160"/>
      <c r="C483" s="182"/>
      <c r="D483" s="182"/>
      <c r="E483" s="182"/>
      <c r="F483" s="182"/>
      <c r="G483" s="182"/>
      <c r="H483" s="182"/>
      <c r="I483" s="182"/>
      <c r="J483" s="182"/>
      <c r="K483" s="182"/>
      <c r="L483" s="182"/>
      <c r="M483" s="182"/>
      <c r="N483" s="182"/>
      <c r="O483" s="182"/>
      <c r="P483" s="182"/>
      <c r="Q483" s="182"/>
      <c r="R483" s="182"/>
      <c r="S483" s="182"/>
      <c r="T483" s="182"/>
      <c r="U483" s="182"/>
      <c r="V483" s="182"/>
      <c r="W483" s="183"/>
      <c r="X483" s="183"/>
      <c r="Y483" s="183"/>
      <c r="Z483" s="183"/>
      <c r="AA483" s="183"/>
      <c r="AB483" s="183"/>
      <c r="AC483" s="163"/>
      <c r="AD483" s="163"/>
      <c r="AE483" s="163"/>
      <c r="AF483" s="163"/>
      <c r="AG483" s="163"/>
      <c r="AH483" s="163"/>
      <c r="AI483" s="163"/>
    </row>
    <row r="484" spans="1:35" ht="15" customHeight="1" hidden="1" outlineLevel="1">
      <c r="A484" s="159">
        <v>9</v>
      </c>
      <c r="B484" s="160" t="s">
        <v>194</v>
      </c>
      <c r="C484" s="161" t="s">
        <v>501</v>
      </c>
      <c r="D484" s="161"/>
      <c r="E484" s="161"/>
      <c r="F484" s="161"/>
      <c r="G484" s="161"/>
      <c r="H484" s="161"/>
      <c r="I484" s="161"/>
      <c r="J484" s="161"/>
      <c r="K484" s="161"/>
      <c r="L484" s="161"/>
      <c r="M484" s="161"/>
      <c r="N484" s="161"/>
      <c r="O484" s="161"/>
      <c r="P484" s="161"/>
      <c r="Q484" s="161"/>
      <c r="R484" s="161"/>
      <c r="S484" s="161"/>
      <c r="T484" s="161"/>
      <c r="U484" s="162"/>
      <c r="V484" s="162"/>
      <c r="W484" s="163"/>
      <c r="X484" s="163"/>
      <c r="Y484" s="163"/>
      <c r="Z484" s="163"/>
      <c r="AA484" s="163"/>
      <c r="AB484" s="163"/>
      <c r="AC484" s="163"/>
      <c r="AD484" s="163"/>
      <c r="AE484" s="163"/>
      <c r="AF484" s="163"/>
      <c r="AG484" s="163"/>
      <c r="AH484" s="163"/>
      <c r="AI484" s="163"/>
    </row>
    <row r="485" spans="1:35" ht="15" customHeight="1" hidden="1" outlineLevel="1">
      <c r="A485" s="159"/>
      <c r="B485" s="160"/>
      <c r="C485" s="165"/>
      <c r="D485" s="165"/>
      <c r="E485" s="165"/>
      <c r="F485" s="165"/>
      <c r="G485" s="165"/>
      <c r="H485" s="165"/>
      <c r="I485" s="165"/>
      <c r="J485" s="165"/>
      <c r="K485" s="165"/>
      <c r="L485" s="165"/>
      <c r="M485" s="165"/>
      <c r="N485" s="165"/>
      <c r="O485" s="165"/>
      <c r="P485" s="165"/>
      <c r="Q485" s="165"/>
      <c r="R485" s="165"/>
      <c r="S485" s="165"/>
      <c r="T485" s="165"/>
      <c r="U485" s="162"/>
      <c r="V485" s="162"/>
      <c r="W485" s="402" t="s">
        <v>9</v>
      </c>
      <c r="X485" s="402"/>
      <c r="Y485" s="402"/>
      <c r="Z485" s="402"/>
      <c r="AA485" s="402"/>
      <c r="AB485" s="402"/>
      <c r="AC485" s="166"/>
      <c r="AD485" s="402" t="s">
        <v>10</v>
      </c>
      <c r="AE485" s="402"/>
      <c r="AF485" s="402"/>
      <c r="AG485" s="402"/>
      <c r="AH485" s="402"/>
      <c r="AI485" s="402"/>
    </row>
    <row r="486" spans="1:35" ht="15" customHeight="1" hidden="1" outlineLevel="1">
      <c r="A486" s="159"/>
      <c r="B486" s="160"/>
      <c r="C486" s="165"/>
      <c r="D486" s="165"/>
      <c r="E486" s="165"/>
      <c r="F486" s="165"/>
      <c r="G486" s="165"/>
      <c r="H486" s="165"/>
      <c r="I486" s="165"/>
      <c r="J486" s="165"/>
      <c r="K486" s="165"/>
      <c r="L486" s="165"/>
      <c r="M486" s="165"/>
      <c r="N486" s="165"/>
      <c r="O486" s="165"/>
      <c r="P486" s="165"/>
      <c r="Q486" s="165"/>
      <c r="R486" s="165"/>
      <c r="S486" s="165"/>
      <c r="T486" s="165"/>
      <c r="U486" s="162"/>
      <c r="V486" s="162"/>
      <c r="W486" s="403" t="s">
        <v>11</v>
      </c>
      <c r="X486" s="403"/>
      <c r="Y486" s="403"/>
      <c r="Z486" s="403"/>
      <c r="AA486" s="403"/>
      <c r="AB486" s="403"/>
      <c r="AC486" s="166"/>
      <c r="AD486" s="403" t="s">
        <v>11</v>
      </c>
      <c r="AE486" s="403"/>
      <c r="AF486" s="403"/>
      <c r="AG486" s="403"/>
      <c r="AH486" s="403"/>
      <c r="AI486" s="403"/>
    </row>
    <row r="487" spans="1:35" ht="15" customHeight="1" hidden="1" outlineLevel="1">
      <c r="A487" s="159"/>
      <c r="B487" s="160"/>
      <c r="C487" s="165"/>
      <c r="D487" s="165"/>
      <c r="E487" s="165"/>
      <c r="F487" s="165"/>
      <c r="G487" s="165"/>
      <c r="H487" s="165"/>
      <c r="I487" s="165"/>
      <c r="J487" s="165"/>
      <c r="K487" s="165"/>
      <c r="L487" s="165"/>
      <c r="M487" s="165"/>
      <c r="N487" s="165"/>
      <c r="O487" s="165"/>
      <c r="P487" s="165"/>
      <c r="Q487" s="165"/>
      <c r="R487" s="165"/>
      <c r="S487" s="165"/>
      <c r="T487" s="165"/>
      <c r="U487" s="162"/>
      <c r="V487" s="162"/>
      <c r="W487" s="375"/>
      <c r="X487" s="375"/>
      <c r="Y487" s="375"/>
      <c r="Z487" s="375"/>
      <c r="AA487" s="375"/>
      <c r="AB487" s="375"/>
      <c r="AC487" s="169"/>
      <c r="AD487" s="375"/>
      <c r="AE487" s="375"/>
      <c r="AF487" s="375"/>
      <c r="AG487" s="375"/>
      <c r="AH487" s="375"/>
      <c r="AI487" s="375"/>
    </row>
    <row r="488" spans="1:35" ht="15" customHeight="1" hidden="1" outlineLevel="1">
      <c r="A488" s="159"/>
      <c r="B488" s="160"/>
      <c r="C488" s="168" t="s">
        <v>502</v>
      </c>
      <c r="D488" s="160"/>
      <c r="E488" s="160"/>
      <c r="F488" s="160"/>
      <c r="G488" s="160"/>
      <c r="H488" s="160"/>
      <c r="I488" s="160"/>
      <c r="J488" s="160"/>
      <c r="K488" s="160"/>
      <c r="L488" s="160"/>
      <c r="M488" s="160"/>
      <c r="N488" s="160"/>
      <c r="O488" s="160"/>
      <c r="P488" s="160"/>
      <c r="Q488" s="160"/>
      <c r="R488" s="160"/>
      <c r="S488" s="160"/>
      <c r="T488" s="160"/>
      <c r="U488" s="162"/>
      <c r="V488" s="162"/>
      <c r="W488" s="375">
        <v>0</v>
      </c>
      <c r="X488" s="375"/>
      <c r="Y488" s="375"/>
      <c r="Z488" s="375"/>
      <c r="AA488" s="375"/>
      <c r="AB488" s="375"/>
      <c r="AC488" s="169"/>
      <c r="AD488" s="375">
        <v>0</v>
      </c>
      <c r="AE488" s="375"/>
      <c r="AF488" s="375"/>
      <c r="AG488" s="375"/>
      <c r="AH488" s="375"/>
      <c r="AI488" s="375"/>
    </row>
    <row r="489" spans="1:35" ht="15" customHeight="1" hidden="1" outlineLevel="1">
      <c r="A489" s="159"/>
      <c r="B489" s="160"/>
      <c r="C489" s="168" t="s">
        <v>503</v>
      </c>
      <c r="D489" s="160"/>
      <c r="E489" s="160"/>
      <c r="F489" s="160"/>
      <c r="G489" s="160"/>
      <c r="H489" s="160"/>
      <c r="I489" s="160"/>
      <c r="J489" s="160"/>
      <c r="K489" s="160"/>
      <c r="L489" s="160"/>
      <c r="M489" s="160"/>
      <c r="N489" s="160"/>
      <c r="O489" s="160"/>
      <c r="P489" s="160"/>
      <c r="Q489" s="160"/>
      <c r="R489" s="160"/>
      <c r="S489" s="160"/>
      <c r="T489" s="160"/>
      <c r="U489" s="162"/>
      <c r="V489" s="162"/>
      <c r="W489" s="375">
        <v>0</v>
      </c>
      <c r="X489" s="375"/>
      <c r="Y489" s="375"/>
      <c r="Z489" s="375"/>
      <c r="AA489" s="375"/>
      <c r="AB489" s="375"/>
      <c r="AC489" s="169"/>
      <c r="AD489" s="375">
        <v>0</v>
      </c>
      <c r="AE489" s="375"/>
      <c r="AF489" s="375"/>
      <c r="AG489" s="375"/>
      <c r="AH489" s="375"/>
      <c r="AI489" s="375"/>
    </row>
    <row r="490" spans="1:35" ht="15" customHeight="1" hidden="1" outlineLevel="1">
      <c r="A490" s="159"/>
      <c r="B490" s="160"/>
      <c r="C490" s="162" t="s">
        <v>504</v>
      </c>
      <c r="D490" s="162"/>
      <c r="E490" s="162"/>
      <c r="F490" s="162"/>
      <c r="G490" s="162"/>
      <c r="H490" s="162"/>
      <c r="I490" s="162"/>
      <c r="J490" s="162"/>
      <c r="K490" s="162"/>
      <c r="L490" s="162"/>
      <c r="M490" s="162"/>
      <c r="N490" s="162"/>
      <c r="O490" s="162"/>
      <c r="P490" s="162"/>
      <c r="Q490" s="162"/>
      <c r="R490" s="162"/>
      <c r="S490" s="162"/>
      <c r="T490" s="162"/>
      <c r="U490" s="162"/>
      <c r="V490" s="162"/>
      <c r="W490" s="375">
        <v>0</v>
      </c>
      <c r="X490" s="375"/>
      <c r="Y490" s="375"/>
      <c r="Z490" s="375"/>
      <c r="AA490" s="375"/>
      <c r="AB490" s="375"/>
      <c r="AC490" s="169"/>
      <c r="AD490" s="375">
        <v>0</v>
      </c>
      <c r="AE490" s="375"/>
      <c r="AF490" s="375"/>
      <c r="AG490" s="375"/>
      <c r="AH490" s="375"/>
      <c r="AI490" s="375"/>
    </row>
    <row r="491" spans="1:35" ht="15" customHeight="1" hidden="1" outlineLevel="1">
      <c r="A491" s="159"/>
      <c r="B491" s="160"/>
      <c r="C491" s="162"/>
      <c r="D491" s="162"/>
      <c r="E491" s="162"/>
      <c r="F491" s="162"/>
      <c r="G491" s="162"/>
      <c r="H491" s="162"/>
      <c r="I491" s="162"/>
      <c r="J491" s="162"/>
      <c r="K491" s="162"/>
      <c r="L491" s="162"/>
      <c r="M491" s="162"/>
      <c r="N491" s="162"/>
      <c r="O491" s="162"/>
      <c r="P491" s="162"/>
      <c r="Q491" s="162"/>
      <c r="R491" s="162"/>
      <c r="S491" s="162"/>
      <c r="T491" s="162"/>
      <c r="U491" s="162"/>
      <c r="V491" s="162"/>
      <c r="W491" s="375"/>
      <c r="X491" s="375"/>
      <c r="Y491" s="375"/>
      <c r="Z491" s="375"/>
      <c r="AA491" s="375"/>
      <c r="AB491" s="375"/>
      <c r="AC491" s="169"/>
      <c r="AD491" s="375"/>
      <c r="AE491" s="375"/>
      <c r="AF491" s="375"/>
      <c r="AG491" s="375"/>
      <c r="AH491" s="375"/>
      <c r="AI491" s="375"/>
    </row>
    <row r="492" spans="1:35" ht="15" customHeight="1" hidden="1" outlineLevel="1" thickBot="1">
      <c r="A492" s="159"/>
      <c r="B492" s="160"/>
      <c r="C492" s="170" t="s">
        <v>448</v>
      </c>
      <c r="D492" s="160"/>
      <c r="E492" s="160"/>
      <c r="F492" s="160"/>
      <c r="G492" s="160"/>
      <c r="H492" s="160"/>
      <c r="I492" s="160"/>
      <c r="J492" s="160"/>
      <c r="K492" s="160"/>
      <c r="L492" s="160"/>
      <c r="M492" s="160"/>
      <c r="N492" s="160"/>
      <c r="O492" s="160"/>
      <c r="P492" s="160"/>
      <c r="Q492" s="160"/>
      <c r="R492" s="160"/>
      <c r="S492" s="160"/>
      <c r="T492" s="160"/>
      <c r="U492" s="162"/>
      <c r="V492" s="162"/>
      <c r="W492" s="376">
        <v>0</v>
      </c>
      <c r="X492" s="376"/>
      <c r="Y492" s="376"/>
      <c r="Z492" s="376"/>
      <c r="AA492" s="376"/>
      <c r="AB492" s="376"/>
      <c r="AC492" s="169"/>
      <c r="AD492" s="376">
        <v>0</v>
      </c>
      <c r="AE492" s="376"/>
      <c r="AF492" s="376"/>
      <c r="AG492" s="376"/>
      <c r="AH492" s="376"/>
      <c r="AI492" s="376"/>
    </row>
    <row r="493" spans="1:35" ht="1.5" customHeight="1" collapsed="1">
      <c r="A493" s="159"/>
      <c r="B493" s="181"/>
      <c r="C493" s="182"/>
      <c r="D493" s="182"/>
      <c r="E493" s="182"/>
      <c r="F493" s="182"/>
      <c r="G493" s="182"/>
      <c r="H493" s="182"/>
      <c r="I493" s="182"/>
      <c r="J493" s="182"/>
      <c r="K493" s="182"/>
      <c r="L493" s="182"/>
      <c r="M493" s="182"/>
      <c r="N493" s="182"/>
      <c r="O493" s="182"/>
      <c r="P493" s="182"/>
      <c r="Q493" s="182"/>
      <c r="R493" s="182"/>
      <c r="S493" s="182"/>
      <c r="T493" s="182"/>
      <c r="U493" s="182"/>
      <c r="V493" s="182"/>
      <c r="W493" s="183"/>
      <c r="X493" s="183"/>
      <c r="Y493" s="183"/>
      <c r="Z493" s="183"/>
      <c r="AA493" s="183"/>
      <c r="AB493" s="183"/>
      <c r="AC493" s="163"/>
      <c r="AD493" s="163"/>
      <c r="AE493" s="163"/>
      <c r="AF493" s="163"/>
      <c r="AG493" s="163"/>
      <c r="AH493" s="163"/>
      <c r="AI493" s="163"/>
    </row>
    <row r="494" spans="1:35" ht="12.75" customHeight="1" hidden="1" outlineLevel="1">
      <c r="A494" s="159"/>
      <c r="B494" s="160"/>
      <c r="C494" s="182"/>
      <c r="D494" s="182"/>
      <c r="E494" s="182"/>
      <c r="F494" s="182"/>
      <c r="G494" s="182"/>
      <c r="H494" s="182"/>
      <c r="I494" s="182"/>
      <c r="J494" s="182"/>
      <c r="K494" s="182"/>
      <c r="L494" s="182"/>
      <c r="M494" s="182"/>
      <c r="N494" s="182"/>
      <c r="O494" s="182"/>
      <c r="P494" s="182"/>
      <c r="Q494" s="182"/>
      <c r="R494" s="182"/>
      <c r="S494" s="182"/>
      <c r="T494" s="182"/>
      <c r="U494" s="182"/>
      <c r="V494" s="182"/>
      <c r="W494" s="183"/>
      <c r="X494" s="183"/>
      <c r="Y494" s="183"/>
      <c r="Z494" s="183"/>
      <c r="AA494" s="183"/>
      <c r="AB494" s="183"/>
      <c r="AC494" s="163"/>
      <c r="AD494" s="163"/>
      <c r="AE494" s="163"/>
      <c r="AF494" s="163"/>
      <c r="AG494" s="163"/>
      <c r="AH494" s="163"/>
      <c r="AI494" s="163"/>
    </row>
    <row r="495" spans="1:35" ht="15" customHeight="1" hidden="1" outlineLevel="1">
      <c r="A495" s="159">
        <v>9</v>
      </c>
      <c r="B495" s="160" t="s">
        <v>194</v>
      </c>
      <c r="C495" s="161" t="s">
        <v>505</v>
      </c>
      <c r="D495" s="161"/>
      <c r="E495" s="161"/>
      <c r="F495" s="161"/>
      <c r="G495" s="161"/>
      <c r="H495" s="161"/>
      <c r="I495" s="161"/>
      <c r="J495" s="161"/>
      <c r="K495" s="161"/>
      <c r="L495" s="161"/>
      <c r="M495" s="161"/>
      <c r="N495" s="161"/>
      <c r="O495" s="161"/>
      <c r="P495" s="161"/>
      <c r="Q495" s="161"/>
      <c r="R495" s="161"/>
      <c r="S495" s="161"/>
      <c r="T495" s="161"/>
      <c r="U495" s="162"/>
      <c r="V495" s="162"/>
      <c r="W495" s="163"/>
      <c r="X495" s="163"/>
      <c r="Y495" s="163"/>
      <c r="Z495" s="163"/>
      <c r="AA495" s="163"/>
      <c r="AB495" s="163"/>
      <c r="AC495" s="163"/>
      <c r="AD495" s="163"/>
      <c r="AE495" s="163"/>
      <c r="AF495" s="163"/>
      <c r="AG495" s="163"/>
      <c r="AH495" s="163"/>
      <c r="AI495" s="163"/>
    </row>
    <row r="496" spans="1:35" ht="15" customHeight="1" hidden="1" outlineLevel="1">
      <c r="A496" s="159"/>
      <c r="B496" s="160"/>
      <c r="C496" s="165"/>
      <c r="D496" s="165"/>
      <c r="E496" s="165"/>
      <c r="F496" s="165"/>
      <c r="G496" s="165"/>
      <c r="H496" s="165"/>
      <c r="I496" s="165"/>
      <c r="J496" s="165"/>
      <c r="K496" s="165"/>
      <c r="L496" s="165"/>
      <c r="M496" s="165"/>
      <c r="N496" s="165"/>
      <c r="O496" s="165"/>
      <c r="P496" s="165"/>
      <c r="Q496" s="165"/>
      <c r="R496" s="165"/>
      <c r="S496" s="165"/>
      <c r="T496" s="165"/>
      <c r="U496" s="162"/>
      <c r="V496" s="162"/>
      <c r="W496" s="402" t="s">
        <v>9</v>
      </c>
      <c r="X496" s="402"/>
      <c r="Y496" s="402"/>
      <c r="Z496" s="402"/>
      <c r="AA496" s="402"/>
      <c r="AB496" s="402"/>
      <c r="AC496" s="166"/>
      <c r="AD496" s="402" t="s">
        <v>10</v>
      </c>
      <c r="AE496" s="402"/>
      <c r="AF496" s="402"/>
      <c r="AG496" s="402"/>
      <c r="AH496" s="402"/>
      <c r="AI496" s="402"/>
    </row>
    <row r="497" spans="1:35" ht="15" customHeight="1" hidden="1" outlineLevel="1">
      <c r="A497" s="159"/>
      <c r="B497" s="160"/>
      <c r="C497" s="165"/>
      <c r="D497" s="165"/>
      <c r="E497" s="165"/>
      <c r="F497" s="165"/>
      <c r="G497" s="165"/>
      <c r="H497" s="165"/>
      <c r="I497" s="165"/>
      <c r="J497" s="165"/>
      <c r="K497" s="165"/>
      <c r="L497" s="165"/>
      <c r="M497" s="165"/>
      <c r="N497" s="165"/>
      <c r="O497" s="165"/>
      <c r="P497" s="165"/>
      <c r="Q497" s="165"/>
      <c r="R497" s="165"/>
      <c r="S497" s="165"/>
      <c r="T497" s="165"/>
      <c r="U497" s="162"/>
      <c r="V497" s="162"/>
      <c r="W497" s="403" t="s">
        <v>11</v>
      </c>
      <c r="X497" s="403"/>
      <c r="Y497" s="403"/>
      <c r="Z497" s="403"/>
      <c r="AA497" s="403"/>
      <c r="AB497" s="403"/>
      <c r="AC497" s="166"/>
      <c r="AD497" s="403" t="s">
        <v>11</v>
      </c>
      <c r="AE497" s="403"/>
      <c r="AF497" s="403"/>
      <c r="AG497" s="403"/>
      <c r="AH497" s="403"/>
      <c r="AI497" s="403"/>
    </row>
    <row r="498" spans="1:35" ht="15" customHeight="1" hidden="1" outlineLevel="1">
      <c r="A498" s="159"/>
      <c r="B498" s="160"/>
      <c r="C498" s="165"/>
      <c r="D498" s="165"/>
      <c r="E498" s="165"/>
      <c r="F498" s="165"/>
      <c r="G498" s="165"/>
      <c r="H498" s="165"/>
      <c r="I498" s="165"/>
      <c r="J498" s="165"/>
      <c r="K498" s="165"/>
      <c r="L498" s="165"/>
      <c r="M498" s="165"/>
      <c r="N498" s="165"/>
      <c r="O498" s="165"/>
      <c r="P498" s="165"/>
      <c r="Q498" s="165"/>
      <c r="R498" s="165"/>
      <c r="S498" s="165"/>
      <c r="T498" s="165"/>
      <c r="U498" s="162"/>
      <c r="V498" s="162"/>
      <c r="W498" s="375"/>
      <c r="X498" s="375"/>
      <c r="Y498" s="375"/>
      <c r="Z498" s="375"/>
      <c r="AA498" s="375"/>
      <c r="AB498" s="375"/>
      <c r="AC498" s="169"/>
      <c r="AD498" s="375"/>
      <c r="AE498" s="375"/>
      <c r="AF498" s="375"/>
      <c r="AG498" s="375"/>
      <c r="AH498" s="375"/>
      <c r="AI498" s="375"/>
    </row>
    <row r="499" spans="1:35" ht="15" customHeight="1" hidden="1" outlineLevel="1">
      <c r="A499" s="159"/>
      <c r="B499" s="160"/>
      <c r="C499" s="168" t="s">
        <v>506</v>
      </c>
      <c r="D499" s="160"/>
      <c r="E499" s="160"/>
      <c r="F499" s="160"/>
      <c r="G499" s="160"/>
      <c r="H499" s="160"/>
      <c r="I499" s="160"/>
      <c r="J499" s="160"/>
      <c r="K499" s="160"/>
      <c r="L499" s="160"/>
      <c r="M499" s="160"/>
      <c r="N499" s="160"/>
      <c r="O499" s="160"/>
      <c r="P499" s="160"/>
      <c r="Q499" s="160"/>
      <c r="R499" s="160"/>
      <c r="S499" s="160"/>
      <c r="T499" s="160"/>
      <c r="U499" s="162"/>
      <c r="V499" s="162"/>
      <c r="W499" s="375">
        <v>0</v>
      </c>
      <c r="X499" s="375"/>
      <c r="Y499" s="375"/>
      <c r="Z499" s="375"/>
      <c r="AA499" s="375"/>
      <c r="AB499" s="375"/>
      <c r="AC499" s="169"/>
      <c r="AD499" s="375">
        <v>0</v>
      </c>
      <c r="AE499" s="375"/>
      <c r="AF499" s="375"/>
      <c r="AG499" s="375"/>
      <c r="AH499" s="375"/>
      <c r="AI499" s="375"/>
    </row>
    <row r="500" spans="1:35" ht="15" customHeight="1" hidden="1" outlineLevel="1">
      <c r="A500" s="159"/>
      <c r="B500" s="160"/>
      <c r="C500" s="168" t="s">
        <v>507</v>
      </c>
      <c r="D500" s="160"/>
      <c r="E500" s="160"/>
      <c r="F500" s="160"/>
      <c r="G500" s="160"/>
      <c r="H500" s="160"/>
      <c r="I500" s="160"/>
      <c r="J500" s="160"/>
      <c r="K500" s="160"/>
      <c r="L500" s="160"/>
      <c r="M500" s="160"/>
      <c r="N500" s="160"/>
      <c r="O500" s="160"/>
      <c r="P500" s="160"/>
      <c r="Q500" s="160"/>
      <c r="R500" s="160"/>
      <c r="S500" s="160"/>
      <c r="T500" s="160"/>
      <c r="U500" s="162"/>
      <c r="V500" s="162"/>
      <c r="W500" s="375">
        <v>0</v>
      </c>
      <c r="X500" s="375"/>
      <c r="Y500" s="375"/>
      <c r="Z500" s="375"/>
      <c r="AA500" s="375"/>
      <c r="AB500" s="375"/>
      <c r="AC500" s="169"/>
      <c r="AD500" s="375">
        <v>0</v>
      </c>
      <c r="AE500" s="375"/>
      <c r="AF500" s="375"/>
      <c r="AG500" s="375"/>
      <c r="AH500" s="375"/>
      <c r="AI500" s="375"/>
    </row>
    <row r="501" spans="1:35" ht="15" customHeight="1" hidden="1" outlineLevel="1">
      <c r="A501" s="159"/>
      <c r="B501" s="160"/>
      <c r="C501" s="162" t="s">
        <v>508</v>
      </c>
      <c r="D501" s="162"/>
      <c r="E501" s="162"/>
      <c r="F501" s="162"/>
      <c r="G501" s="162"/>
      <c r="H501" s="162"/>
      <c r="I501" s="162"/>
      <c r="J501" s="162"/>
      <c r="K501" s="162"/>
      <c r="L501" s="162"/>
      <c r="M501" s="162"/>
      <c r="N501" s="162"/>
      <c r="O501" s="162"/>
      <c r="P501" s="162"/>
      <c r="Q501" s="162"/>
      <c r="R501" s="162"/>
      <c r="S501" s="162"/>
      <c r="T501" s="162"/>
      <c r="U501" s="162"/>
      <c r="V501" s="162"/>
      <c r="W501" s="375">
        <v>0</v>
      </c>
      <c r="X501" s="375"/>
      <c r="Y501" s="375"/>
      <c r="Z501" s="375"/>
      <c r="AA501" s="375"/>
      <c r="AB501" s="375"/>
      <c r="AC501" s="169"/>
      <c r="AD501" s="375">
        <v>0</v>
      </c>
      <c r="AE501" s="375"/>
      <c r="AF501" s="375"/>
      <c r="AG501" s="375"/>
      <c r="AH501" s="375"/>
      <c r="AI501" s="375"/>
    </row>
    <row r="502" spans="1:35" ht="15" customHeight="1" hidden="1" outlineLevel="1">
      <c r="A502" s="159"/>
      <c r="B502" s="160"/>
      <c r="C502" s="162"/>
      <c r="D502" s="162"/>
      <c r="E502" s="162"/>
      <c r="F502" s="162"/>
      <c r="G502" s="162"/>
      <c r="H502" s="162"/>
      <c r="I502" s="162"/>
      <c r="J502" s="162"/>
      <c r="K502" s="162"/>
      <c r="L502" s="162"/>
      <c r="M502" s="162"/>
      <c r="N502" s="162"/>
      <c r="O502" s="162"/>
      <c r="P502" s="162"/>
      <c r="Q502" s="162"/>
      <c r="R502" s="162"/>
      <c r="S502" s="162"/>
      <c r="T502" s="162"/>
      <c r="U502" s="162"/>
      <c r="V502" s="162"/>
      <c r="W502" s="375"/>
      <c r="X502" s="375"/>
      <c r="Y502" s="375"/>
      <c r="Z502" s="375"/>
      <c r="AA502" s="375"/>
      <c r="AB502" s="375"/>
      <c r="AC502" s="169"/>
      <c r="AD502" s="375"/>
      <c r="AE502" s="375"/>
      <c r="AF502" s="375"/>
      <c r="AG502" s="375"/>
      <c r="AH502" s="375"/>
      <c r="AI502" s="375"/>
    </row>
    <row r="503" spans="1:35" ht="15" customHeight="1" hidden="1" outlineLevel="1" thickBot="1">
      <c r="A503" s="159"/>
      <c r="B503" s="160"/>
      <c r="C503" s="170" t="s">
        <v>448</v>
      </c>
      <c r="D503" s="160"/>
      <c r="E503" s="160"/>
      <c r="F503" s="160"/>
      <c r="G503" s="160"/>
      <c r="H503" s="160"/>
      <c r="I503" s="160"/>
      <c r="J503" s="160"/>
      <c r="K503" s="160"/>
      <c r="L503" s="160"/>
      <c r="M503" s="160"/>
      <c r="N503" s="160"/>
      <c r="O503" s="160"/>
      <c r="P503" s="160"/>
      <c r="Q503" s="160"/>
      <c r="R503" s="160"/>
      <c r="S503" s="160"/>
      <c r="T503" s="160"/>
      <c r="U503" s="162"/>
      <c r="V503" s="162"/>
      <c r="W503" s="376">
        <v>0</v>
      </c>
      <c r="X503" s="376"/>
      <c r="Y503" s="376"/>
      <c r="Z503" s="376"/>
      <c r="AA503" s="376"/>
      <c r="AB503" s="376"/>
      <c r="AC503" s="169"/>
      <c r="AD503" s="376">
        <v>0</v>
      </c>
      <c r="AE503" s="376"/>
      <c r="AF503" s="376"/>
      <c r="AG503" s="376"/>
      <c r="AH503" s="376"/>
      <c r="AI503" s="376"/>
    </row>
    <row r="504" spans="1:35" ht="1.5" customHeight="1" collapsed="1">
      <c r="A504" s="159"/>
      <c r="B504" s="181"/>
      <c r="C504" s="182"/>
      <c r="D504" s="182"/>
      <c r="E504" s="182"/>
      <c r="F504" s="182"/>
      <c r="G504" s="182"/>
      <c r="H504" s="182"/>
      <c r="I504" s="182"/>
      <c r="J504" s="182"/>
      <c r="K504" s="182"/>
      <c r="L504" s="182"/>
      <c r="M504" s="182"/>
      <c r="N504" s="182"/>
      <c r="O504" s="182"/>
      <c r="P504" s="182"/>
      <c r="Q504" s="182"/>
      <c r="R504" s="182"/>
      <c r="S504" s="182"/>
      <c r="T504" s="182"/>
      <c r="U504" s="182"/>
      <c r="V504" s="182"/>
      <c r="W504" s="183"/>
      <c r="X504" s="183"/>
      <c r="Y504" s="183"/>
      <c r="Z504" s="183"/>
      <c r="AA504" s="183"/>
      <c r="AB504" s="183"/>
      <c r="AC504" s="163"/>
      <c r="AD504" s="163"/>
      <c r="AE504" s="163"/>
      <c r="AF504" s="163"/>
      <c r="AG504" s="163"/>
      <c r="AH504" s="163"/>
      <c r="AI504" s="163"/>
    </row>
    <row r="505" spans="1:35" ht="12.75" customHeight="1" outlineLevel="1">
      <c r="A505" s="159"/>
      <c r="B505" s="160"/>
      <c r="C505" s="182"/>
      <c r="D505" s="182"/>
      <c r="E505" s="182"/>
      <c r="F505" s="182"/>
      <c r="G505" s="182"/>
      <c r="H505" s="182"/>
      <c r="I505" s="182"/>
      <c r="J505" s="182"/>
      <c r="K505" s="182"/>
      <c r="L505" s="182"/>
      <c r="M505" s="182"/>
      <c r="N505" s="182"/>
      <c r="O505" s="182"/>
      <c r="P505" s="182"/>
      <c r="Q505" s="182"/>
      <c r="R505" s="182"/>
      <c r="S505" s="182"/>
      <c r="T505" s="182"/>
      <c r="U505" s="182"/>
      <c r="V505" s="182"/>
      <c r="W505" s="183"/>
      <c r="X505" s="183"/>
      <c r="Y505" s="183"/>
      <c r="Z505" s="183"/>
      <c r="AA505" s="183"/>
      <c r="AB505" s="183"/>
      <c r="AC505" s="163"/>
      <c r="AD505" s="163"/>
      <c r="AE505" s="163"/>
      <c r="AF505" s="163"/>
      <c r="AG505" s="163"/>
      <c r="AH505" s="163"/>
      <c r="AI505" s="163"/>
    </row>
    <row r="506" spans="1:35" s="283" customFormat="1" ht="15" customHeight="1" outlineLevel="1">
      <c r="A506" s="159">
        <v>9</v>
      </c>
      <c r="B506" s="160" t="s">
        <v>194</v>
      </c>
      <c r="C506" s="185" t="s">
        <v>509</v>
      </c>
      <c r="D506" s="182"/>
      <c r="E506" s="182"/>
      <c r="F506" s="182"/>
      <c r="G506" s="182"/>
      <c r="H506" s="182"/>
      <c r="I506" s="182"/>
      <c r="J506" s="182"/>
      <c r="K506" s="182"/>
      <c r="L506" s="182"/>
      <c r="M506" s="182"/>
      <c r="N506" s="182"/>
      <c r="O506" s="182"/>
      <c r="P506" s="182"/>
      <c r="Q506" s="182"/>
      <c r="R506" s="182"/>
      <c r="S506" s="182"/>
      <c r="T506" s="182"/>
      <c r="U506" s="182"/>
      <c r="V506" s="182"/>
      <c r="W506" s="183"/>
      <c r="X506" s="183"/>
      <c r="Y506" s="183"/>
      <c r="Z506" s="183"/>
      <c r="AA506" s="183"/>
      <c r="AB506" s="183"/>
      <c r="AC506" s="163"/>
      <c r="AD506" s="163"/>
      <c r="AE506" s="163"/>
      <c r="AF506" s="163"/>
      <c r="AG506" s="163"/>
      <c r="AH506" s="163"/>
      <c r="AI506" s="163"/>
    </row>
    <row r="507" spans="1:35" ht="15" customHeight="1" hidden="1" outlineLevel="2">
      <c r="A507" s="159"/>
      <c r="B507" s="160"/>
      <c r="C507" s="185"/>
      <c r="D507" s="182"/>
      <c r="E507" s="182"/>
      <c r="F507" s="182"/>
      <c r="G507" s="182"/>
      <c r="H507" s="182"/>
      <c r="I507" s="182"/>
      <c r="J507" s="182"/>
      <c r="K507" s="182"/>
      <c r="L507" s="182"/>
      <c r="M507" s="182"/>
      <c r="N507" s="182"/>
      <c r="O507" s="182"/>
      <c r="P507" s="182"/>
      <c r="Q507" s="182"/>
      <c r="R507" s="182"/>
      <c r="S507" s="182"/>
      <c r="T507" s="182"/>
      <c r="U507" s="182"/>
      <c r="V507" s="182"/>
      <c r="W507" s="183"/>
      <c r="X507" s="183"/>
      <c r="Y507" s="183"/>
      <c r="Z507" s="183"/>
      <c r="AA507" s="183"/>
      <c r="AB507" s="183"/>
      <c r="AC507" s="163"/>
      <c r="AD507" s="163"/>
      <c r="AE507" s="163"/>
      <c r="AF507" s="163"/>
      <c r="AG507" s="163"/>
      <c r="AH507" s="163"/>
      <c r="AI507" s="163"/>
    </row>
    <row r="508" spans="1:35" ht="15" customHeight="1" hidden="1" outlineLevel="2">
      <c r="A508" s="159"/>
      <c r="B508" s="160"/>
      <c r="C508" s="182" t="s">
        <v>510</v>
      </c>
      <c r="D508" s="182"/>
      <c r="E508" s="182"/>
      <c r="F508" s="182"/>
      <c r="G508" s="182"/>
      <c r="H508" s="182"/>
      <c r="I508" s="182"/>
      <c r="J508" s="182"/>
      <c r="K508" s="182"/>
      <c r="L508" s="182"/>
      <c r="M508" s="182"/>
      <c r="N508" s="182"/>
      <c r="O508" s="182"/>
      <c r="P508" s="182"/>
      <c r="Q508" s="182"/>
      <c r="R508" s="182"/>
      <c r="S508" s="182"/>
      <c r="T508" s="182"/>
      <c r="U508" s="182"/>
      <c r="V508" s="182"/>
      <c r="W508" s="183"/>
      <c r="X508" s="183"/>
      <c r="Y508" s="183"/>
      <c r="Z508" s="183"/>
      <c r="AA508" s="183"/>
      <c r="AB508" s="183"/>
      <c r="AC508" s="163"/>
      <c r="AD508" s="163"/>
      <c r="AE508" s="163"/>
      <c r="AF508" s="163"/>
      <c r="AG508" s="163"/>
      <c r="AH508" s="163"/>
      <c r="AI508" s="163"/>
    </row>
    <row r="509" spans="1:35" ht="1.5" customHeight="1" outlineLevel="1" collapsed="1">
      <c r="A509" s="159"/>
      <c r="B509" s="160"/>
      <c r="C509" s="185"/>
      <c r="D509" s="182"/>
      <c r="E509" s="182"/>
      <c r="F509" s="182"/>
      <c r="G509" s="182"/>
      <c r="H509" s="182"/>
      <c r="I509" s="182"/>
      <c r="J509" s="182"/>
      <c r="K509" s="182"/>
      <c r="L509" s="182"/>
      <c r="M509" s="182"/>
      <c r="N509" s="182"/>
      <c r="O509" s="182"/>
      <c r="P509" s="182"/>
      <c r="Q509" s="182"/>
      <c r="R509" s="182"/>
      <c r="S509" s="182"/>
      <c r="T509" s="182"/>
      <c r="U509" s="182"/>
      <c r="V509" s="182"/>
      <c r="W509" s="183"/>
      <c r="X509" s="183"/>
      <c r="Y509" s="183"/>
      <c r="Z509" s="183"/>
      <c r="AA509" s="183"/>
      <c r="AB509" s="183"/>
      <c r="AC509" s="163"/>
      <c r="AD509" s="163"/>
      <c r="AE509" s="163"/>
      <c r="AF509" s="163"/>
      <c r="AG509" s="163"/>
      <c r="AH509" s="163"/>
      <c r="AI509" s="163"/>
    </row>
    <row r="510" spans="1:35" ht="12.75" customHeight="1" outlineLevel="2">
      <c r="A510" s="159"/>
      <c r="B510" s="160"/>
      <c r="C510" s="185"/>
      <c r="D510" s="182"/>
      <c r="E510" s="182"/>
      <c r="F510" s="182"/>
      <c r="G510" s="182"/>
      <c r="H510" s="182"/>
      <c r="I510" s="182"/>
      <c r="J510" s="182"/>
      <c r="K510" s="182"/>
      <c r="L510" s="182"/>
      <c r="M510" s="182"/>
      <c r="N510" s="182"/>
      <c r="O510" s="182"/>
      <c r="P510" s="182"/>
      <c r="Q510" s="182"/>
      <c r="R510" s="182"/>
      <c r="S510" s="182"/>
      <c r="T510" s="182"/>
      <c r="U510" s="182"/>
      <c r="V510" s="182"/>
      <c r="W510" s="183"/>
      <c r="X510" s="183"/>
      <c r="Y510" s="183"/>
      <c r="Z510" s="183"/>
      <c r="AA510" s="183"/>
      <c r="AB510" s="183"/>
      <c r="AC510" s="163"/>
      <c r="AD510" s="186"/>
      <c r="AE510" s="163"/>
      <c r="AF510" s="163"/>
      <c r="AG510" s="163"/>
      <c r="AH510" s="163"/>
      <c r="AI510" s="163"/>
    </row>
    <row r="511" spans="1:35" ht="15" customHeight="1" hidden="1" outlineLevel="3">
      <c r="A511" s="159"/>
      <c r="B511" s="160"/>
      <c r="C511" s="187" t="s">
        <v>511</v>
      </c>
      <c r="D511" s="187"/>
      <c r="E511" s="187"/>
      <c r="F511" s="187"/>
      <c r="G511" s="187"/>
      <c r="H511" s="187"/>
      <c r="I511" s="547" t="s">
        <v>512</v>
      </c>
      <c r="J511" s="547"/>
      <c r="K511" s="547"/>
      <c r="L511" s="547"/>
      <c r="M511" s="547"/>
      <c r="N511" s="547"/>
      <c r="O511" s="188"/>
      <c r="P511" s="547" t="s">
        <v>513</v>
      </c>
      <c r="Q511" s="547"/>
      <c r="R511" s="547"/>
      <c r="S511" s="547"/>
      <c r="T511" s="547"/>
      <c r="U511" s="547"/>
      <c r="V511" s="188"/>
      <c r="W511" s="547" t="s">
        <v>514</v>
      </c>
      <c r="X511" s="547"/>
      <c r="Y511" s="547"/>
      <c r="Z511" s="547"/>
      <c r="AA511" s="547"/>
      <c r="AB511" s="547"/>
      <c r="AC511" s="188"/>
      <c r="AD511" s="548" t="s">
        <v>515</v>
      </c>
      <c r="AE511" s="548"/>
      <c r="AF511" s="548"/>
      <c r="AG511" s="548"/>
      <c r="AH511" s="548"/>
      <c r="AI511" s="548"/>
    </row>
    <row r="512" spans="1:42" ht="27.75" customHeight="1" outlineLevel="2" collapsed="1">
      <c r="A512" s="159"/>
      <c r="B512" s="160"/>
      <c r="C512" s="189"/>
      <c r="D512" s="189"/>
      <c r="E512" s="189"/>
      <c r="F512" s="189"/>
      <c r="G512" s="189"/>
      <c r="H512" s="189"/>
      <c r="I512" s="430" t="s">
        <v>516</v>
      </c>
      <c r="J512" s="430"/>
      <c r="K512" s="430"/>
      <c r="L512" s="430"/>
      <c r="M512" s="430"/>
      <c r="N512" s="430"/>
      <c r="O512" s="287"/>
      <c r="P512" s="430" t="s">
        <v>517</v>
      </c>
      <c r="Q512" s="430"/>
      <c r="R512" s="430"/>
      <c r="S512" s="430"/>
      <c r="T512" s="430"/>
      <c r="U512" s="430"/>
      <c r="V512" s="287"/>
      <c r="W512" s="431" t="s">
        <v>518</v>
      </c>
      <c r="X512" s="431"/>
      <c r="Y512" s="431"/>
      <c r="Z512" s="431"/>
      <c r="AA512" s="431"/>
      <c r="AB512" s="431"/>
      <c r="AC512" s="288"/>
      <c r="AD512" s="399" t="s">
        <v>815</v>
      </c>
      <c r="AE512" s="399"/>
      <c r="AF512" s="399"/>
      <c r="AG512" s="399"/>
      <c r="AH512" s="399"/>
      <c r="AI512" s="399"/>
      <c r="AK512" s="399" t="s">
        <v>519</v>
      </c>
      <c r="AL512" s="399"/>
      <c r="AM512" s="399"/>
      <c r="AN512" s="399"/>
      <c r="AO512" s="399"/>
      <c r="AP512" s="399"/>
    </row>
    <row r="513" spans="1:42" ht="15" customHeight="1" outlineLevel="2">
      <c r="A513" s="159"/>
      <c r="B513" s="160"/>
      <c r="C513" s="565"/>
      <c r="D513" s="565"/>
      <c r="E513" s="565"/>
      <c r="F513" s="565"/>
      <c r="G513" s="565"/>
      <c r="H513" s="565"/>
      <c r="I513" s="566" t="s">
        <v>11</v>
      </c>
      <c r="J513" s="566"/>
      <c r="K513" s="566"/>
      <c r="L513" s="566"/>
      <c r="M513" s="566"/>
      <c r="N513" s="566"/>
      <c r="O513" s="192"/>
      <c r="P513" s="566" t="s">
        <v>11</v>
      </c>
      <c r="Q513" s="566"/>
      <c r="R513" s="566"/>
      <c r="S513" s="566"/>
      <c r="T513" s="566"/>
      <c r="U513" s="566"/>
      <c r="V513" s="192"/>
      <c r="W513" s="566" t="s">
        <v>11</v>
      </c>
      <c r="X513" s="566"/>
      <c r="Y513" s="566"/>
      <c r="Z513" s="566"/>
      <c r="AA513" s="566"/>
      <c r="AB513" s="566"/>
      <c r="AC513" s="193"/>
      <c r="AD513" s="400" t="s">
        <v>11</v>
      </c>
      <c r="AE513" s="400"/>
      <c r="AF513" s="400"/>
      <c r="AG513" s="400"/>
      <c r="AH513" s="400"/>
      <c r="AI513" s="400"/>
      <c r="AK513" s="400"/>
      <c r="AL513" s="400"/>
      <c r="AM513" s="400"/>
      <c r="AN513" s="400"/>
      <c r="AO513" s="400"/>
      <c r="AP513" s="400"/>
    </row>
    <row r="514" spans="1:42" ht="15" customHeight="1" outlineLevel="2">
      <c r="A514" s="159"/>
      <c r="B514" s="160"/>
      <c r="C514" s="560" t="s">
        <v>520</v>
      </c>
      <c r="D514" s="560"/>
      <c r="E514" s="560"/>
      <c r="F514" s="560"/>
      <c r="G514" s="560"/>
      <c r="H514" s="560"/>
      <c r="I514" s="445"/>
      <c r="J514" s="445"/>
      <c r="K514" s="445"/>
      <c r="L514" s="445"/>
      <c r="M514" s="445"/>
      <c r="N514" s="445"/>
      <c r="O514" s="195"/>
      <c r="P514" s="373"/>
      <c r="Q514" s="373"/>
      <c r="R514" s="373"/>
      <c r="S514" s="373"/>
      <c r="T514" s="373"/>
      <c r="U514" s="373"/>
      <c r="V514" s="195"/>
      <c r="W514" s="373"/>
      <c r="X514" s="373"/>
      <c r="Y514" s="373"/>
      <c r="Z514" s="373"/>
      <c r="AA514" s="373"/>
      <c r="AB514" s="373"/>
      <c r="AC514" s="195"/>
      <c r="AD514" s="373"/>
      <c r="AE514" s="373"/>
      <c r="AF514" s="373"/>
      <c r="AG514" s="373"/>
      <c r="AH514" s="373"/>
      <c r="AI514" s="373"/>
      <c r="AK514" s="373"/>
      <c r="AL514" s="373"/>
      <c r="AM514" s="373"/>
      <c r="AN514" s="373"/>
      <c r="AO514" s="373"/>
      <c r="AP514" s="373"/>
    </row>
    <row r="515" spans="1:42" s="283" customFormat="1" ht="15" customHeight="1" outlineLevel="2">
      <c r="A515" s="159"/>
      <c r="B515" s="160"/>
      <c r="C515" s="388" t="s">
        <v>521</v>
      </c>
      <c r="D515" s="388"/>
      <c r="E515" s="388"/>
      <c r="F515" s="388"/>
      <c r="G515" s="388"/>
      <c r="H515" s="388"/>
      <c r="I515" s="537">
        <v>467615947</v>
      </c>
      <c r="J515" s="537"/>
      <c r="K515" s="537"/>
      <c r="L515" s="537"/>
      <c r="M515" s="537"/>
      <c r="N515" s="537"/>
      <c r="O515" s="196"/>
      <c r="P515" s="537">
        <v>1897643637</v>
      </c>
      <c r="Q515" s="537"/>
      <c r="R515" s="537"/>
      <c r="S515" s="537"/>
      <c r="T515" s="537"/>
      <c r="U515" s="537"/>
      <c r="V515" s="196"/>
      <c r="W515" s="537">
        <v>349897028</v>
      </c>
      <c r="X515" s="537"/>
      <c r="Y515" s="537"/>
      <c r="Z515" s="537"/>
      <c r="AA515" s="537"/>
      <c r="AB515" s="537"/>
      <c r="AC515" s="196"/>
      <c r="AD515" s="396">
        <v>58100000</v>
      </c>
      <c r="AE515" s="396"/>
      <c r="AF515" s="396"/>
      <c r="AG515" s="396"/>
      <c r="AH515" s="396"/>
      <c r="AI515" s="396"/>
      <c r="AK515" s="396">
        <f>I515+P515+W515+AD515</f>
        <v>2773256612</v>
      </c>
      <c r="AL515" s="396"/>
      <c r="AM515" s="396"/>
      <c r="AN515" s="396"/>
      <c r="AO515" s="396"/>
      <c r="AP515" s="396"/>
    </row>
    <row r="516" spans="1:42" ht="15" customHeight="1" outlineLevel="2">
      <c r="A516" s="159"/>
      <c r="B516" s="160"/>
      <c r="C516" s="388" t="s">
        <v>522</v>
      </c>
      <c r="D516" s="388"/>
      <c r="E516" s="388"/>
      <c r="F516" s="388"/>
      <c r="G516" s="388"/>
      <c r="H516" s="388"/>
      <c r="I516" s="389">
        <v>0</v>
      </c>
      <c r="J516" s="389"/>
      <c r="K516" s="389"/>
      <c r="L516" s="389"/>
      <c r="M516" s="389"/>
      <c r="N516" s="389"/>
      <c r="O516" s="197"/>
      <c r="P516" s="389">
        <v>0</v>
      </c>
      <c r="Q516" s="389"/>
      <c r="R516" s="389"/>
      <c r="S516" s="389"/>
      <c r="T516" s="389"/>
      <c r="U516" s="389"/>
      <c r="V516" s="197"/>
      <c r="W516" s="373">
        <v>0</v>
      </c>
      <c r="X516" s="373"/>
      <c r="Y516" s="373"/>
      <c r="Z516" s="373"/>
      <c r="AA516" s="373"/>
      <c r="AB516" s="373"/>
      <c r="AC516" s="195"/>
      <c r="AD516" s="373">
        <v>0</v>
      </c>
      <c r="AE516" s="373"/>
      <c r="AF516" s="373"/>
      <c r="AG516" s="373"/>
      <c r="AH516" s="373"/>
      <c r="AI516" s="373"/>
      <c r="AK516" s="373"/>
      <c r="AL516" s="373"/>
      <c r="AM516" s="373"/>
      <c r="AN516" s="373"/>
      <c r="AO516" s="373"/>
      <c r="AP516" s="373"/>
    </row>
    <row r="517" spans="1:42" ht="15" customHeight="1" outlineLevel="2">
      <c r="A517" s="159"/>
      <c r="B517" s="160"/>
      <c r="C517" s="388" t="s">
        <v>525</v>
      </c>
      <c r="D517" s="388"/>
      <c r="E517" s="388"/>
      <c r="F517" s="388"/>
      <c r="G517" s="388"/>
      <c r="H517" s="388"/>
      <c r="I517" s="389">
        <f>SUM(I518:N519)</f>
        <v>-310681401</v>
      </c>
      <c r="J517" s="389"/>
      <c r="K517" s="389"/>
      <c r="L517" s="389"/>
      <c r="M517" s="389"/>
      <c r="N517" s="389"/>
      <c r="O517" s="197"/>
      <c r="P517" s="389">
        <f>SUM(P518:U519)</f>
        <v>-853116364</v>
      </c>
      <c r="Q517" s="389"/>
      <c r="R517" s="389"/>
      <c r="S517" s="389"/>
      <c r="T517" s="389"/>
      <c r="U517" s="389"/>
      <c r="V517" s="197"/>
      <c r="W517" s="373">
        <f>SUM(W518:AB519)</f>
        <v>-193424301</v>
      </c>
      <c r="X517" s="373"/>
      <c r="Y517" s="373"/>
      <c r="Z517" s="373"/>
      <c r="AA517" s="373"/>
      <c r="AB517" s="373"/>
      <c r="AC517" s="195"/>
      <c r="AD517" s="373"/>
      <c r="AE517" s="373"/>
      <c r="AF517" s="373"/>
      <c r="AG517" s="373"/>
      <c r="AH517" s="373"/>
      <c r="AI517" s="373"/>
      <c r="AK517" s="373">
        <f>SUM(AK518:AP519)</f>
        <v>-1357222066</v>
      </c>
      <c r="AL517" s="373"/>
      <c r="AM517" s="373"/>
      <c r="AN517" s="373"/>
      <c r="AO517" s="373"/>
      <c r="AP517" s="373"/>
    </row>
    <row r="518" spans="1:42" s="291" customFormat="1" ht="15" customHeight="1" outlineLevel="2">
      <c r="A518" s="289"/>
      <c r="B518" s="290"/>
      <c r="C518" s="382" t="s">
        <v>816</v>
      </c>
      <c r="D518" s="383"/>
      <c r="E518" s="383"/>
      <c r="F518" s="383"/>
      <c r="G518" s="383"/>
      <c r="H518" s="383"/>
      <c r="I518" s="387"/>
      <c r="J518" s="387"/>
      <c r="K518" s="387"/>
      <c r="L518" s="387"/>
      <c r="M518" s="387"/>
      <c r="N518" s="387"/>
      <c r="O518" s="198"/>
      <c r="P518" s="387">
        <v>-853116364</v>
      </c>
      <c r="Q518" s="387"/>
      <c r="R518" s="387"/>
      <c r="S518" s="387"/>
      <c r="T518" s="387"/>
      <c r="U518" s="387"/>
      <c r="V518" s="198"/>
      <c r="W518" s="380"/>
      <c r="X518" s="380"/>
      <c r="Y518" s="380"/>
      <c r="Z518" s="380"/>
      <c r="AA518" s="380"/>
      <c r="AB518" s="380"/>
      <c r="AC518" s="199"/>
      <c r="AD518" s="380"/>
      <c r="AE518" s="380"/>
      <c r="AF518" s="380"/>
      <c r="AG518" s="380"/>
      <c r="AH518" s="380"/>
      <c r="AI518" s="380"/>
      <c r="AK518" s="380">
        <f>P518</f>
        <v>-853116364</v>
      </c>
      <c r="AL518" s="380"/>
      <c r="AM518" s="380"/>
      <c r="AN518" s="380"/>
      <c r="AO518" s="380"/>
      <c r="AP518" s="380"/>
    </row>
    <row r="519" spans="1:42" s="291" customFormat="1" ht="37.5" customHeight="1" outlineLevel="2">
      <c r="A519" s="289"/>
      <c r="B519" s="290"/>
      <c r="C519" s="382" t="s">
        <v>817</v>
      </c>
      <c r="D519" s="383"/>
      <c r="E519" s="383"/>
      <c r="F519" s="383"/>
      <c r="G519" s="383"/>
      <c r="H519" s="383"/>
      <c r="I519" s="384">
        <v>-310681401</v>
      </c>
      <c r="J519" s="384"/>
      <c r="K519" s="384"/>
      <c r="L519" s="384"/>
      <c r="M519" s="384"/>
      <c r="N519" s="384"/>
      <c r="O519" s="292"/>
      <c r="P519" s="384"/>
      <c r="Q519" s="384"/>
      <c r="R519" s="384"/>
      <c r="S519" s="384"/>
      <c r="T519" s="384"/>
      <c r="U519" s="384"/>
      <c r="V519" s="292"/>
      <c r="W519" s="390">
        <v>-193424301</v>
      </c>
      <c r="X519" s="390"/>
      <c r="Y519" s="390"/>
      <c r="Z519" s="390"/>
      <c r="AA519" s="390"/>
      <c r="AB519" s="390"/>
      <c r="AC519" s="293"/>
      <c r="AD519" s="390"/>
      <c r="AE519" s="390"/>
      <c r="AF519" s="390"/>
      <c r="AG519" s="390"/>
      <c r="AH519" s="390"/>
      <c r="AI519" s="390"/>
      <c r="AJ519" s="294"/>
      <c r="AK519" s="390">
        <f>I519+W519</f>
        <v>-504105702</v>
      </c>
      <c r="AL519" s="390"/>
      <c r="AM519" s="390"/>
      <c r="AN519" s="390"/>
      <c r="AO519" s="390"/>
      <c r="AP519" s="390"/>
    </row>
    <row r="520" spans="1:42" ht="27.75" customHeight="1" hidden="1" outlineLevel="2">
      <c r="A520" s="159"/>
      <c r="B520" s="160"/>
      <c r="C520" s="383" t="s">
        <v>523</v>
      </c>
      <c r="D520" s="383"/>
      <c r="E520" s="383"/>
      <c r="F520" s="383"/>
      <c r="G520" s="383"/>
      <c r="H520" s="383"/>
      <c r="I520" s="387">
        <v>0</v>
      </c>
      <c r="J520" s="387"/>
      <c r="K520" s="387"/>
      <c r="L520" s="387"/>
      <c r="M520" s="387"/>
      <c r="N520" s="387"/>
      <c r="O520" s="198"/>
      <c r="P520" s="387">
        <v>0</v>
      </c>
      <c r="Q520" s="387"/>
      <c r="R520" s="387"/>
      <c r="S520" s="387"/>
      <c r="T520" s="387"/>
      <c r="U520" s="387"/>
      <c r="V520" s="198"/>
      <c r="W520" s="387">
        <v>0</v>
      </c>
      <c r="X520" s="387"/>
      <c r="Y520" s="387"/>
      <c r="Z520" s="387"/>
      <c r="AA520" s="387"/>
      <c r="AB520" s="387"/>
      <c r="AC520" s="198"/>
      <c r="AD520" s="381">
        <v>0</v>
      </c>
      <c r="AE520" s="381"/>
      <c r="AF520" s="381"/>
      <c r="AG520" s="381"/>
      <c r="AH520" s="381"/>
      <c r="AI520" s="381"/>
      <c r="AK520" s="381"/>
      <c r="AL520" s="381"/>
      <c r="AM520" s="381"/>
      <c r="AN520" s="381"/>
      <c r="AO520" s="381"/>
      <c r="AP520" s="381"/>
    </row>
    <row r="521" spans="1:42" ht="15" customHeight="1" hidden="1" outlineLevel="2">
      <c r="A521" s="159"/>
      <c r="B521" s="160"/>
      <c r="C521" s="383" t="s">
        <v>524</v>
      </c>
      <c r="D521" s="383"/>
      <c r="E521" s="383"/>
      <c r="F521" s="383"/>
      <c r="G521" s="383"/>
      <c r="H521" s="383"/>
      <c r="I521" s="387">
        <v>0</v>
      </c>
      <c r="J521" s="387"/>
      <c r="K521" s="387"/>
      <c r="L521" s="387"/>
      <c r="M521" s="387"/>
      <c r="N521" s="387"/>
      <c r="O521" s="198"/>
      <c r="P521" s="387">
        <v>0</v>
      </c>
      <c r="Q521" s="387"/>
      <c r="R521" s="387"/>
      <c r="S521" s="387"/>
      <c r="T521" s="387"/>
      <c r="U521" s="387"/>
      <c r="V521" s="198"/>
      <c r="W521" s="387">
        <v>0</v>
      </c>
      <c r="X521" s="387"/>
      <c r="Y521" s="387"/>
      <c r="Z521" s="387"/>
      <c r="AA521" s="387"/>
      <c r="AB521" s="387"/>
      <c r="AC521" s="198"/>
      <c r="AD521" s="381">
        <v>0</v>
      </c>
      <c r="AE521" s="381"/>
      <c r="AF521" s="381"/>
      <c r="AG521" s="381"/>
      <c r="AH521" s="381"/>
      <c r="AI521" s="381"/>
      <c r="AK521" s="381"/>
      <c r="AL521" s="381"/>
      <c r="AM521" s="381"/>
      <c r="AN521" s="381"/>
      <c r="AO521" s="381"/>
      <c r="AP521" s="381"/>
    </row>
    <row r="522" spans="1:42" ht="15" customHeight="1" hidden="1" outlineLevel="2">
      <c r="A522" s="159"/>
      <c r="B522" s="160"/>
      <c r="C522" s="388" t="s">
        <v>525</v>
      </c>
      <c r="D522" s="388"/>
      <c r="E522" s="388"/>
      <c r="F522" s="388"/>
      <c r="G522" s="388"/>
      <c r="H522" s="388"/>
      <c r="I522" s="389">
        <v>0</v>
      </c>
      <c r="J522" s="389"/>
      <c r="K522" s="389"/>
      <c r="L522" s="389"/>
      <c r="M522" s="389"/>
      <c r="N522" s="389"/>
      <c r="O522" s="197"/>
      <c r="P522" s="389">
        <v>0</v>
      </c>
      <c r="Q522" s="389"/>
      <c r="R522" s="389"/>
      <c r="S522" s="389"/>
      <c r="T522" s="389"/>
      <c r="U522" s="389"/>
      <c r="V522" s="197"/>
      <c r="W522" s="373">
        <v>0</v>
      </c>
      <c r="X522" s="373"/>
      <c r="Y522" s="373"/>
      <c r="Z522" s="373"/>
      <c r="AA522" s="373"/>
      <c r="AB522" s="373"/>
      <c r="AC522" s="195"/>
      <c r="AD522" s="373">
        <v>0</v>
      </c>
      <c r="AE522" s="373"/>
      <c r="AF522" s="373"/>
      <c r="AG522" s="373"/>
      <c r="AH522" s="373"/>
      <c r="AI522" s="373"/>
      <c r="AK522" s="373"/>
      <c r="AL522" s="373"/>
      <c r="AM522" s="373"/>
      <c r="AN522" s="373"/>
      <c r="AO522" s="373"/>
      <c r="AP522" s="373"/>
    </row>
    <row r="523" spans="1:42" ht="27.75" customHeight="1" hidden="1" outlineLevel="2">
      <c r="A523" s="159"/>
      <c r="B523" s="160"/>
      <c r="C523" s="383" t="s">
        <v>526</v>
      </c>
      <c r="D523" s="383"/>
      <c r="E523" s="383"/>
      <c r="F523" s="383"/>
      <c r="G523" s="383"/>
      <c r="H523" s="383"/>
      <c r="I523" s="387">
        <v>0</v>
      </c>
      <c r="J523" s="387"/>
      <c r="K523" s="387"/>
      <c r="L523" s="387"/>
      <c r="M523" s="387"/>
      <c r="N523" s="387"/>
      <c r="O523" s="198"/>
      <c r="P523" s="387">
        <v>0</v>
      </c>
      <c r="Q523" s="387"/>
      <c r="R523" s="387"/>
      <c r="S523" s="387"/>
      <c r="T523" s="387"/>
      <c r="U523" s="387"/>
      <c r="V523" s="198"/>
      <c r="W523" s="387">
        <v>0</v>
      </c>
      <c r="X523" s="387"/>
      <c r="Y523" s="387"/>
      <c r="Z523" s="387"/>
      <c r="AA523" s="387"/>
      <c r="AB523" s="387"/>
      <c r="AC523" s="198"/>
      <c r="AD523" s="381">
        <v>0</v>
      </c>
      <c r="AE523" s="381"/>
      <c r="AF523" s="381"/>
      <c r="AG523" s="381"/>
      <c r="AH523" s="381"/>
      <c r="AI523" s="381"/>
      <c r="AK523" s="381"/>
      <c r="AL523" s="381"/>
      <c r="AM523" s="381"/>
      <c r="AN523" s="381"/>
      <c r="AO523" s="381"/>
      <c r="AP523" s="381"/>
    </row>
    <row r="524" spans="1:42" ht="27.75" customHeight="1" hidden="1" outlineLevel="2">
      <c r="A524" s="159"/>
      <c r="B524" s="160"/>
      <c r="C524" s="383" t="s">
        <v>527</v>
      </c>
      <c r="D524" s="383"/>
      <c r="E524" s="383"/>
      <c r="F524" s="383"/>
      <c r="G524" s="383"/>
      <c r="H524" s="383"/>
      <c r="I524" s="387">
        <v>0</v>
      </c>
      <c r="J524" s="387"/>
      <c r="K524" s="387"/>
      <c r="L524" s="387"/>
      <c r="M524" s="387"/>
      <c r="N524" s="387"/>
      <c r="O524" s="198"/>
      <c r="P524" s="387">
        <v>0</v>
      </c>
      <c r="Q524" s="387"/>
      <c r="R524" s="387"/>
      <c r="S524" s="387"/>
      <c r="T524" s="387"/>
      <c r="U524" s="387"/>
      <c r="V524" s="198"/>
      <c r="W524" s="387">
        <v>0</v>
      </c>
      <c r="X524" s="387"/>
      <c r="Y524" s="387"/>
      <c r="Z524" s="387"/>
      <c r="AA524" s="387"/>
      <c r="AB524" s="387"/>
      <c r="AC524" s="199"/>
      <c r="AD524" s="381">
        <v>0</v>
      </c>
      <c r="AE524" s="381"/>
      <c r="AF524" s="381"/>
      <c r="AG524" s="381"/>
      <c r="AH524" s="381"/>
      <c r="AI524" s="381"/>
      <c r="AK524" s="381"/>
      <c r="AL524" s="381"/>
      <c r="AM524" s="381"/>
      <c r="AN524" s="381"/>
      <c r="AO524" s="381"/>
      <c r="AP524" s="381"/>
    </row>
    <row r="525" spans="1:42" ht="15" customHeight="1" hidden="1" outlineLevel="2">
      <c r="A525" s="159"/>
      <c r="B525" s="160"/>
      <c r="C525" s="383" t="s">
        <v>528</v>
      </c>
      <c r="D525" s="383"/>
      <c r="E525" s="383"/>
      <c r="F525" s="383"/>
      <c r="G525" s="383"/>
      <c r="H525" s="383"/>
      <c r="I525" s="380">
        <v>0</v>
      </c>
      <c r="J525" s="380"/>
      <c r="K525" s="380"/>
      <c r="L525" s="380"/>
      <c r="M525" s="380"/>
      <c r="N525" s="380"/>
      <c r="O525" s="199"/>
      <c r="P525" s="532">
        <v>0</v>
      </c>
      <c r="Q525" s="532"/>
      <c r="R525" s="532"/>
      <c r="S525" s="532"/>
      <c r="T525" s="532"/>
      <c r="U525" s="532"/>
      <c r="V525" s="199"/>
      <c r="W525" s="532">
        <v>0</v>
      </c>
      <c r="X525" s="532"/>
      <c r="Y525" s="532"/>
      <c r="Z525" s="532"/>
      <c r="AA525" s="532"/>
      <c r="AB525" s="532"/>
      <c r="AC525" s="199"/>
      <c r="AD525" s="391">
        <v>0</v>
      </c>
      <c r="AE525" s="391"/>
      <c r="AF525" s="391"/>
      <c r="AG525" s="391"/>
      <c r="AH525" s="391"/>
      <c r="AI525" s="391"/>
      <c r="AK525" s="391"/>
      <c r="AL525" s="391"/>
      <c r="AM525" s="391"/>
      <c r="AN525" s="391"/>
      <c r="AO525" s="391"/>
      <c r="AP525" s="391"/>
    </row>
    <row r="526" spans="1:42" ht="15" customHeight="1" outlineLevel="2" thickBot="1">
      <c r="A526" s="159"/>
      <c r="B526" s="160"/>
      <c r="C526" s="564" t="s">
        <v>529</v>
      </c>
      <c r="D526" s="564"/>
      <c r="E526" s="564"/>
      <c r="F526" s="564"/>
      <c r="G526" s="564"/>
      <c r="H526" s="564"/>
      <c r="I526" s="392">
        <f>I515+I517</f>
        <v>156934546</v>
      </c>
      <c r="J526" s="392"/>
      <c r="K526" s="392"/>
      <c r="L526" s="392"/>
      <c r="M526" s="392"/>
      <c r="N526" s="392"/>
      <c r="O526" s="196"/>
      <c r="P526" s="392">
        <f>P515+P517</f>
        <v>1044527273</v>
      </c>
      <c r="Q526" s="392"/>
      <c r="R526" s="392"/>
      <c r="S526" s="392"/>
      <c r="T526" s="392"/>
      <c r="U526" s="392"/>
      <c r="V526" s="196"/>
      <c r="W526" s="392">
        <f>W515+W517</f>
        <v>156472727</v>
      </c>
      <c r="X526" s="392"/>
      <c r="Y526" s="392"/>
      <c r="Z526" s="392"/>
      <c r="AA526" s="392"/>
      <c r="AB526" s="392"/>
      <c r="AC526" s="196"/>
      <c r="AD526" s="392">
        <f>AD515</f>
        <v>58100000</v>
      </c>
      <c r="AE526" s="392"/>
      <c r="AF526" s="392"/>
      <c r="AG526" s="392"/>
      <c r="AH526" s="392"/>
      <c r="AI526" s="392"/>
      <c r="AK526" s="392">
        <f>AK515+AK517</f>
        <v>1416034546</v>
      </c>
      <c r="AL526" s="392"/>
      <c r="AM526" s="392"/>
      <c r="AN526" s="392"/>
      <c r="AO526" s="392"/>
      <c r="AP526" s="392"/>
    </row>
    <row r="527" spans="1:42" ht="27.75" customHeight="1" outlineLevel="2" thickTop="1">
      <c r="A527" s="159"/>
      <c r="B527" s="160"/>
      <c r="C527" s="561" t="s">
        <v>530</v>
      </c>
      <c r="D527" s="561"/>
      <c r="E527" s="561"/>
      <c r="F527" s="561"/>
      <c r="G527" s="561"/>
      <c r="H527" s="561"/>
      <c r="I527" s="445"/>
      <c r="J527" s="445"/>
      <c r="K527" s="445"/>
      <c r="L527" s="445"/>
      <c r="M527" s="445"/>
      <c r="N527" s="445"/>
      <c r="O527" s="195"/>
      <c r="P527" s="393"/>
      <c r="Q527" s="393"/>
      <c r="R527" s="393"/>
      <c r="S527" s="393"/>
      <c r="T527" s="393"/>
      <c r="U527" s="393"/>
      <c r="V527" s="195"/>
      <c r="W527" s="393"/>
      <c r="X527" s="393"/>
      <c r="Y527" s="393"/>
      <c r="Z527" s="393"/>
      <c r="AA527" s="393"/>
      <c r="AB527" s="393"/>
      <c r="AC527" s="195"/>
      <c r="AD527" s="393"/>
      <c r="AE527" s="393"/>
      <c r="AF527" s="393"/>
      <c r="AG527" s="393"/>
      <c r="AH527" s="393"/>
      <c r="AI527" s="393"/>
      <c r="AK527" s="393"/>
      <c r="AL527" s="393"/>
      <c r="AM527" s="393"/>
      <c r="AN527" s="393"/>
      <c r="AO527" s="393"/>
      <c r="AP527" s="393"/>
    </row>
    <row r="528" spans="1:42" ht="15" customHeight="1" outlineLevel="2">
      <c r="A528" s="159"/>
      <c r="B528" s="160"/>
      <c r="C528" s="563" t="s">
        <v>521</v>
      </c>
      <c r="D528" s="563"/>
      <c r="E528" s="563"/>
      <c r="F528" s="563"/>
      <c r="G528" s="563"/>
      <c r="H528" s="563"/>
      <c r="I528" s="556">
        <v>225239102</v>
      </c>
      <c r="J528" s="556"/>
      <c r="K528" s="556"/>
      <c r="L528" s="556"/>
      <c r="M528" s="556"/>
      <c r="N528" s="556"/>
      <c r="O528" s="196"/>
      <c r="P528" s="556">
        <v>777630621</v>
      </c>
      <c r="Q528" s="556"/>
      <c r="R528" s="556"/>
      <c r="S528" s="556"/>
      <c r="T528" s="556"/>
      <c r="U528" s="556"/>
      <c r="V528" s="196"/>
      <c r="W528" s="537">
        <v>156736680</v>
      </c>
      <c r="X528" s="537"/>
      <c r="Y528" s="537"/>
      <c r="Z528" s="537"/>
      <c r="AA528" s="537"/>
      <c r="AB528" s="537"/>
      <c r="AC528" s="196"/>
      <c r="AD528" s="396">
        <v>10920654</v>
      </c>
      <c r="AE528" s="396"/>
      <c r="AF528" s="396"/>
      <c r="AG528" s="396"/>
      <c r="AH528" s="396"/>
      <c r="AI528" s="396"/>
      <c r="AK528" s="396">
        <f>SUM(I528:AI528)</f>
        <v>1170527057</v>
      </c>
      <c r="AL528" s="396"/>
      <c r="AM528" s="396"/>
      <c r="AN528" s="396"/>
      <c r="AO528" s="396"/>
      <c r="AP528" s="396"/>
    </row>
    <row r="529" spans="1:42" ht="15" customHeight="1" outlineLevel="2">
      <c r="A529" s="159"/>
      <c r="B529" s="160"/>
      <c r="C529" s="563" t="s">
        <v>522</v>
      </c>
      <c r="D529" s="563"/>
      <c r="E529" s="563"/>
      <c r="F529" s="563"/>
      <c r="G529" s="563"/>
      <c r="H529" s="563"/>
      <c r="I529" s="389">
        <f>I530</f>
        <v>70462841</v>
      </c>
      <c r="J529" s="389"/>
      <c r="K529" s="389"/>
      <c r="L529" s="389"/>
      <c r="M529" s="389"/>
      <c r="N529" s="389"/>
      <c r="O529" s="195"/>
      <c r="P529" s="389">
        <f>P530</f>
        <v>183851504</v>
      </c>
      <c r="Q529" s="389"/>
      <c r="R529" s="389"/>
      <c r="S529" s="389"/>
      <c r="T529" s="389"/>
      <c r="U529" s="389"/>
      <c r="V529" s="195"/>
      <c r="W529" s="389">
        <f>W530</f>
        <v>65038872</v>
      </c>
      <c r="X529" s="389"/>
      <c r="Y529" s="389"/>
      <c r="Z529" s="389"/>
      <c r="AA529" s="389"/>
      <c r="AB529" s="389"/>
      <c r="AC529" s="195"/>
      <c r="AD529" s="389">
        <f>AD530</f>
        <v>9683334</v>
      </c>
      <c r="AE529" s="389"/>
      <c r="AF529" s="389"/>
      <c r="AG529" s="389"/>
      <c r="AH529" s="389"/>
      <c r="AI529" s="389"/>
      <c r="AK529" s="389">
        <f>AK530</f>
        <v>329036551</v>
      </c>
      <c r="AL529" s="389"/>
      <c r="AM529" s="389"/>
      <c r="AN529" s="389"/>
      <c r="AO529" s="389"/>
      <c r="AP529" s="389"/>
    </row>
    <row r="530" spans="1:42" s="291" customFormat="1" ht="27.75" customHeight="1" outlineLevel="2">
      <c r="A530" s="289"/>
      <c r="B530" s="290"/>
      <c r="C530" s="385" t="s">
        <v>583</v>
      </c>
      <c r="D530" s="386"/>
      <c r="E530" s="386"/>
      <c r="F530" s="386"/>
      <c r="G530" s="386"/>
      <c r="H530" s="386"/>
      <c r="I530" s="387">
        <f>67946178+2516663</f>
        <v>70462841</v>
      </c>
      <c r="J530" s="387"/>
      <c r="K530" s="387"/>
      <c r="L530" s="387"/>
      <c r="M530" s="387"/>
      <c r="N530" s="387"/>
      <c r="O530" s="199"/>
      <c r="P530" s="387">
        <f>140329535+43521969</f>
        <v>183851504</v>
      </c>
      <c r="Q530" s="387"/>
      <c r="R530" s="387"/>
      <c r="S530" s="387"/>
      <c r="T530" s="387"/>
      <c r="U530" s="387"/>
      <c r="V530" s="199"/>
      <c r="W530" s="387">
        <f>54516147+10522725</f>
        <v>65038872</v>
      </c>
      <c r="X530" s="387"/>
      <c r="Y530" s="387"/>
      <c r="Z530" s="387"/>
      <c r="AA530" s="387"/>
      <c r="AB530" s="387"/>
      <c r="AC530" s="199"/>
      <c r="AD530" s="387">
        <v>9683334</v>
      </c>
      <c r="AE530" s="387"/>
      <c r="AF530" s="387"/>
      <c r="AG530" s="387"/>
      <c r="AH530" s="387"/>
      <c r="AI530" s="387"/>
      <c r="AJ530" s="296"/>
      <c r="AK530" s="387">
        <f>SUM(I530:AI530)</f>
        <v>329036551</v>
      </c>
      <c r="AL530" s="387"/>
      <c r="AM530" s="387"/>
      <c r="AN530" s="387"/>
      <c r="AO530" s="387"/>
      <c r="AP530" s="387"/>
    </row>
    <row r="531" spans="1:42" ht="15" customHeight="1" outlineLevel="2">
      <c r="A531" s="159"/>
      <c r="B531" s="160"/>
      <c r="C531" s="563" t="s">
        <v>525</v>
      </c>
      <c r="D531" s="563"/>
      <c r="E531" s="563"/>
      <c r="F531" s="563"/>
      <c r="G531" s="563"/>
      <c r="H531" s="563"/>
      <c r="I531" s="389">
        <f>SUM(I532:N533)</f>
        <v>-246701577</v>
      </c>
      <c r="J531" s="389"/>
      <c r="K531" s="389"/>
      <c r="L531" s="389"/>
      <c r="M531" s="389"/>
      <c r="N531" s="389"/>
      <c r="O531" s="195"/>
      <c r="P531" s="389">
        <f>SUM(P532:U533)</f>
        <v>-432448413</v>
      </c>
      <c r="Q531" s="389"/>
      <c r="R531" s="389"/>
      <c r="S531" s="389"/>
      <c r="T531" s="389"/>
      <c r="U531" s="389"/>
      <c r="V531" s="195"/>
      <c r="W531" s="389">
        <f>SUM(W532:AB533)</f>
        <v>-109982860</v>
      </c>
      <c r="X531" s="389"/>
      <c r="Y531" s="389"/>
      <c r="Z531" s="389"/>
      <c r="AA531" s="389"/>
      <c r="AB531" s="389"/>
      <c r="AC531" s="195"/>
      <c r="AD531" s="389">
        <f>SUM(AD532:AI533)</f>
        <v>0</v>
      </c>
      <c r="AE531" s="389"/>
      <c r="AF531" s="389"/>
      <c r="AG531" s="389"/>
      <c r="AH531" s="389"/>
      <c r="AI531" s="389"/>
      <c r="AK531" s="389">
        <f>SUM(AK532:AP533)</f>
        <v>-789132850</v>
      </c>
      <c r="AL531" s="389"/>
      <c r="AM531" s="389"/>
      <c r="AN531" s="389"/>
      <c r="AO531" s="389"/>
      <c r="AP531" s="389"/>
    </row>
    <row r="532" spans="1:42" s="291" customFormat="1" ht="15" customHeight="1" outlineLevel="2">
      <c r="A532" s="289"/>
      <c r="B532" s="290"/>
      <c r="C532" s="385" t="s">
        <v>816</v>
      </c>
      <c r="D532" s="386"/>
      <c r="E532" s="386"/>
      <c r="F532" s="386"/>
      <c r="G532" s="386"/>
      <c r="H532" s="386"/>
      <c r="I532" s="387">
        <v>0</v>
      </c>
      <c r="J532" s="387"/>
      <c r="K532" s="387"/>
      <c r="L532" s="387"/>
      <c r="M532" s="387"/>
      <c r="N532" s="387"/>
      <c r="O532" s="199"/>
      <c r="P532" s="387">
        <v>-432448413</v>
      </c>
      <c r="Q532" s="387"/>
      <c r="R532" s="387"/>
      <c r="S532" s="387"/>
      <c r="T532" s="387"/>
      <c r="U532" s="387"/>
      <c r="V532" s="199"/>
      <c r="W532" s="387">
        <v>0</v>
      </c>
      <c r="X532" s="387"/>
      <c r="Y532" s="387"/>
      <c r="Z532" s="387"/>
      <c r="AA532" s="387"/>
      <c r="AB532" s="387"/>
      <c r="AC532" s="199"/>
      <c r="AD532" s="387">
        <v>0</v>
      </c>
      <c r="AE532" s="387"/>
      <c r="AF532" s="387"/>
      <c r="AG532" s="387"/>
      <c r="AH532" s="387"/>
      <c r="AI532" s="387"/>
      <c r="AK532" s="387">
        <f>P532</f>
        <v>-432448413</v>
      </c>
      <c r="AL532" s="387"/>
      <c r="AM532" s="387"/>
      <c r="AN532" s="387"/>
      <c r="AO532" s="387"/>
      <c r="AP532" s="387"/>
    </row>
    <row r="533" spans="1:42" ht="39.75" customHeight="1" outlineLevel="2">
      <c r="A533" s="159"/>
      <c r="B533" s="160"/>
      <c r="C533" s="382" t="s">
        <v>817</v>
      </c>
      <c r="D533" s="383"/>
      <c r="E533" s="383"/>
      <c r="F533" s="383"/>
      <c r="G533" s="383"/>
      <c r="H533" s="383"/>
      <c r="I533" s="384">
        <v>-246701577</v>
      </c>
      <c r="J533" s="384"/>
      <c r="K533" s="384"/>
      <c r="L533" s="384"/>
      <c r="M533" s="384"/>
      <c r="N533" s="384"/>
      <c r="O533" s="293"/>
      <c r="P533" s="384">
        <v>0</v>
      </c>
      <c r="Q533" s="384"/>
      <c r="R533" s="384"/>
      <c r="S533" s="384"/>
      <c r="T533" s="384"/>
      <c r="U533" s="384"/>
      <c r="V533" s="293"/>
      <c r="W533" s="384">
        <v>-109982860</v>
      </c>
      <c r="X533" s="384"/>
      <c r="Y533" s="384"/>
      <c r="Z533" s="384"/>
      <c r="AA533" s="384"/>
      <c r="AB533" s="384"/>
      <c r="AC533" s="293"/>
      <c r="AD533" s="384">
        <v>0</v>
      </c>
      <c r="AE533" s="384"/>
      <c r="AF533" s="384"/>
      <c r="AG533" s="384"/>
      <c r="AH533" s="384"/>
      <c r="AI533" s="384"/>
      <c r="AJ533" s="294"/>
      <c r="AK533" s="384">
        <f>I533+W533</f>
        <v>-356684437</v>
      </c>
      <c r="AL533" s="384"/>
      <c r="AM533" s="384"/>
      <c r="AN533" s="384"/>
      <c r="AO533" s="384"/>
      <c r="AP533" s="384"/>
    </row>
    <row r="534" spans="1:42" ht="15" customHeight="1" hidden="1" outlineLevel="2">
      <c r="A534" s="159"/>
      <c r="B534" s="160"/>
      <c r="C534" s="383" t="s">
        <v>531</v>
      </c>
      <c r="D534" s="383"/>
      <c r="E534" s="383"/>
      <c r="F534" s="383"/>
      <c r="G534" s="383"/>
      <c r="H534" s="383"/>
      <c r="I534" s="387">
        <v>0</v>
      </c>
      <c r="J534" s="387"/>
      <c r="K534" s="387"/>
      <c r="L534" s="387"/>
      <c r="M534" s="387"/>
      <c r="N534" s="387"/>
      <c r="O534" s="199"/>
      <c r="P534" s="387">
        <v>0</v>
      </c>
      <c r="Q534" s="387"/>
      <c r="R534" s="387"/>
      <c r="S534" s="387"/>
      <c r="T534" s="387"/>
      <c r="U534" s="387"/>
      <c r="V534" s="199"/>
      <c r="W534" s="380">
        <v>0</v>
      </c>
      <c r="X534" s="380"/>
      <c r="Y534" s="380"/>
      <c r="Z534" s="380"/>
      <c r="AA534" s="380"/>
      <c r="AB534" s="380"/>
      <c r="AC534" s="199"/>
      <c r="AD534" s="381">
        <v>0</v>
      </c>
      <c r="AE534" s="381"/>
      <c r="AF534" s="381"/>
      <c r="AG534" s="381"/>
      <c r="AH534" s="381"/>
      <c r="AI534" s="381"/>
      <c r="AK534" s="381"/>
      <c r="AL534" s="381"/>
      <c r="AM534" s="381"/>
      <c r="AN534" s="381"/>
      <c r="AO534" s="381"/>
      <c r="AP534" s="381"/>
    </row>
    <row r="535" spans="1:42" ht="15" customHeight="1" hidden="1" outlineLevel="2">
      <c r="A535" s="159"/>
      <c r="B535" s="160"/>
      <c r="C535" s="563" t="s">
        <v>525</v>
      </c>
      <c r="D535" s="563"/>
      <c r="E535" s="563"/>
      <c r="F535" s="563"/>
      <c r="G535" s="563"/>
      <c r="H535" s="563"/>
      <c r="I535" s="389">
        <v>0</v>
      </c>
      <c r="J535" s="389"/>
      <c r="K535" s="389"/>
      <c r="L535" s="389"/>
      <c r="M535" s="389"/>
      <c r="N535" s="389"/>
      <c r="O535" s="195"/>
      <c r="P535" s="389">
        <v>0</v>
      </c>
      <c r="Q535" s="389"/>
      <c r="R535" s="389"/>
      <c r="S535" s="389"/>
      <c r="T535" s="389"/>
      <c r="U535" s="389"/>
      <c r="V535" s="195"/>
      <c r="W535" s="389">
        <v>0</v>
      </c>
      <c r="X535" s="389"/>
      <c r="Y535" s="389"/>
      <c r="Z535" s="389"/>
      <c r="AA535" s="389"/>
      <c r="AB535" s="389"/>
      <c r="AC535" s="195"/>
      <c r="AD535" s="389">
        <v>0</v>
      </c>
      <c r="AE535" s="389"/>
      <c r="AF535" s="389"/>
      <c r="AG535" s="389"/>
      <c r="AH535" s="389"/>
      <c r="AI535" s="389"/>
      <c r="AK535" s="389"/>
      <c r="AL535" s="389"/>
      <c r="AM535" s="389"/>
      <c r="AN535" s="389"/>
      <c r="AO535" s="389"/>
      <c r="AP535" s="389"/>
    </row>
    <row r="536" spans="1:42" ht="27.75" customHeight="1" hidden="1" outlineLevel="2">
      <c r="A536" s="159"/>
      <c r="B536" s="160"/>
      <c r="C536" s="383" t="s">
        <v>526</v>
      </c>
      <c r="D536" s="383"/>
      <c r="E536" s="383"/>
      <c r="F536" s="383"/>
      <c r="G536" s="383"/>
      <c r="H536" s="383"/>
      <c r="I536" s="387">
        <v>0</v>
      </c>
      <c r="J536" s="387"/>
      <c r="K536" s="387"/>
      <c r="L536" s="387"/>
      <c r="M536" s="387"/>
      <c r="N536" s="387"/>
      <c r="O536" s="199"/>
      <c r="P536" s="387">
        <v>0</v>
      </c>
      <c r="Q536" s="387"/>
      <c r="R536" s="387"/>
      <c r="S536" s="387"/>
      <c r="T536" s="387"/>
      <c r="U536" s="387"/>
      <c r="V536" s="199"/>
      <c r="W536" s="380">
        <v>0</v>
      </c>
      <c r="X536" s="380"/>
      <c r="Y536" s="380"/>
      <c r="Z536" s="380"/>
      <c r="AA536" s="380"/>
      <c r="AB536" s="380"/>
      <c r="AC536" s="199"/>
      <c r="AD536" s="381">
        <v>0</v>
      </c>
      <c r="AE536" s="381"/>
      <c r="AF536" s="381"/>
      <c r="AG536" s="381"/>
      <c r="AH536" s="381"/>
      <c r="AI536" s="381"/>
      <c r="AK536" s="381"/>
      <c r="AL536" s="381"/>
      <c r="AM536" s="381"/>
      <c r="AN536" s="381"/>
      <c r="AO536" s="381"/>
      <c r="AP536" s="381"/>
    </row>
    <row r="537" spans="1:42" ht="27.75" customHeight="1" hidden="1" outlineLevel="2">
      <c r="A537" s="159"/>
      <c r="B537" s="160"/>
      <c r="C537" s="383" t="s">
        <v>527</v>
      </c>
      <c r="D537" s="383"/>
      <c r="E537" s="383"/>
      <c r="F537" s="383"/>
      <c r="G537" s="383"/>
      <c r="H537" s="383"/>
      <c r="I537" s="387">
        <v>0</v>
      </c>
      <c r="J537" s="387"/>
      <c r="K537" s="387"/>
      <c r="L537" s="387"/>
      <c r="M537" s="387"/>
      <c r="N537" s="387"/>
      <c r="O537" s="199"/>
      <c r="P537" s="387">
        <v>0</v>
      </c>
      <c r="Q537" s="387"/>
      <c r="R537" s="387"/>
      <c r="S537" s="387"/>
      <c r="T537" s="387"/>
      <c r="U537" s="387"/>
      <c r="V537" s="199"/>
      <c r="W537" s="380">
        <v>0</v>
      </c>
      <c r="X537" s="380"/>
      <c r="Y537" s="380"/>
      <c r="Z537" s="380"/>
      <c r="AA537" s="380"/>
      <c r="AB537" s="380"/>
      <c r="AC537" s="199"/>
      <c r="AD537" s="381">
        <v>0</v>
      </c>
      <c r="AE537" s="381"/>
      <c r="AF537" s="381"/>
      <c r="AG537" s="381"/>
      <c r="AH537" s="381"/>
      <c r="AI537" s="381"/>
      <c r="AK537" s="381"/>
      <c r="AL537" s="381"/>
      <c r="AM537" s="381"/>
      <c r="AN537" s="381"/>
      <c r="AO537" s="381"/>
      <c r="AP537" s="381"/>
    </row>
    <row r="538" spans="1:42" ht="15" customHeight="1" hidden="1" outlineLevel="2">
      <c r="A538" s="159"/>
      <c r="B538" s="160"/>
      <c r="C538" s="383" t="s">
        <v>528</v>
      </c>
      <c r="D538" s="383"/>
      <c r="E538" s="383"/>
      <c r="F538" s="383"/>
      <c r="G538" s="383"/>
      <c r="H538" s="383"/>
      <c r="I538" s="380">
        <v>0</v>
      </c>
      <c r="J538" s="380"/>
      <c r="K538" s="380"/>
      <c r="L538" s="380"/>
      <c r="M538" s="380"/>
      <c r="N538" s="380"/>
      <c r="O538" s="199"/>
      <c r="P538" s="532">
        <v>0</v>
      </c>
      <c r="Q538" s="532"/>
      <c r="R538" s="532"/>
      <c r="S538" s="532"/>
      <c r="T538" s="532"/>
      <c r="U538" s="532"/>
      <c r="V538" s="199"/>
      <c r="W538" s="532">
        <v>0</v>
      </c>
      <c r="X538" s="532"/>
      <c r="Y538" s="532"/>
      <c r="Z538" s="532"/>
      <c r="AA538" s="532"/>
      <c r="AB538" s="532"/>
      <c r="AC538" s="199"/>
      <c r="AD538" s="391">
        <v>0</v>
      </c>
      <c r="AE538" s="391"/>
      <c r="AF538" s="391"/>
      <c r="AG538" s="391"/>
      <c r="AH538" s="391"/>
      <c r="AI538" s="391"/>
      <c r="AK538" s="391"/>
      <c r="AL538" s="391"/>
      <c r="AM538" s="391"/>
      <c r="AN538" s="391"/>
      <c r="AO538" s="391"/>
      <c r="AP538" s="391"/>
    </row>
    <row r="539" spans="1:42" ht="15" customHeight="1" outlineLevel="2" thickBot="1">
      <c r="A539" s="159"/>
      <c r="B539" s="160"/>
      <c r="C539" s="562" t="s">
        <v>532</v>
      </c>
      <c r="D539" s="562"/>
      <c r="E539" s="562"/>
      <c r="F539" s="562"/>
      <c r="G539" s="562"/>
      <c r="H539" s="562"/>
      <c r="I539" s="392">
        <f>I528+I529+I531</f>
        <v>49000366</v>
      </c>
      <c r="J539" s="392"/>
      <c r="K539" s="392"/>
      <c r="L539" s="392"/>
      <c r="M539" s="392"/>
      <c r="N539" s="392"/>
      <c r="O539" s="196"/>
      <c r="P539" s="392">
        <f>P528+P529+P531</f>
        <v>529033712</v>
      </c>
      <c r="Q539" s="392"/>
      <c r="R539" s="392"/>
      <c r="S539" s="392"/>
      <c r="T539" s="392"/>
      <c r="U539" s="392"/>
      <c r="V539" s="196"/>
      <c r="W539" s="392">
        <f>W528+W529+W531</f>
        <v>111792692</v>
      </c>
      <c r="X539" s="392"/>
      <c r="Y539" s="392"/>
      <c r="Z539" s="392"/>
      <c r="AA539" s="392"/>
      <c r="AB539" s="392"/>
      <c r="AC539" s="196"/>
      <c r="AD539" s="392">
        <f>AD528+AD529</f>
        <v>20603988</v>
      </c>
      <c r="AE539" s="392"/>
      <c r="AF539" s="392"/>
      <c r="AG539" s="392"/>
      <c r="AH539" s="392"/>
      <c r="AI539" s="392"/>
      <c r="AK539" s="392">
        <f>AK528+AK529+AK531</f>
        <v>710430758</v>
      </c>
      <c r="AL539" s="392"/>
      <c r="AM539" s="392"/>
      <c r="AN539" s="392"/>
      <c r="AO539" s="392"/>
      <c r="AP539" s="392"/>
    </row>
    <row r="540" spans="1:42" ht="19.5" customHeight="1" outlineLevel="2" thickTop="1">
      <c r="A540" s="159"/>
      <c r="B540" s="160"/>
      <c r="C540" s="561" t="s">
        <v>533</v>
      </c>
      <c r="D540" s="561"/>
      <c r="E540" s="561"/>
      <c r="F540" s="561"/>
      <c r="G540" s="561"/>
      <c r="H540" s="561"/>
      <c r="I540" s="445"/>
      <c r="J540" s="445"/>
      <c r="K540" s="445"/>
      <c r="L540" s="445"/>
      <c r="M540" s="445"/>
      <c r="N540" s="445"/>
      <c r="O540" s="195"/>
      <c r="P540" s="393"/>
      <c r="Q540" s="393"/>
      <c r="R540" s="393"/>
      <c r="S540" s="393"/>
      <c r="T540" s="393"/>
      <c r="U540" s="393"/>
      <c r="V540" s="195"/>
      <c r="W540" s="393"/>
      <c r="X540" s="393"/>
      <c r="Y540" s="393"/>
      <c r="Z540" s="393"/>
      <c r="AA540" s="393"/>
      <c r="AB540" s="393"/>
      <c r="AC540" s="195"/>
      <c r="AD540" s="393"/>
      <c r="AE540" s="393"/>
      <c r="AF540" s="393"/>
      <c r="AG540" s="393"/>
      <c r="AH540" s="393"/>
      <c r="AI540" s="393"/>
      <c r="AK540" s="393"/>
      <c r="AL540" s="393"/>
      <c r="AM540" s="393"/>
      <c r="AN540" s="393"/>
      <c r="AO540" s="393"/>
      <c r="AP540" s="393"/>
    </row>
    <row r="541" spans="1:42" ht="15" customHeight="1" outlineLevel="2">
      <c r="A541" s="159"/>
      <c r="B541" s="160"/>
      <c r="C541" s="388" t="s">
        <v>534</v>
      </c>
      <c r="D541" s="388"/>
      <c r="E541" s="388"/>
      <c r="F541" s="388"/>
      <c r="G541" s="388"/>
      <c r="H541" s="388"/>
      <c r="I541" s="373">
        <f>I515-I528</f>
        <v>242376845</v>
      </c>
      <c r="J541" s="373"/>
      <c r="K541" s="373"/>
      <c r="L541" s="373"/>
      <c r="M541" s="373"/>
      <c r="N541" s="373"/>
      <c r="O541" s="195"/>
      <c r="P541" s="529">
        <f>P515-P528</f>
        <v>1120013016</v>
      </c>
      <c r="Q541" s="529"/>
      <c r="R541" s="529"/>
      <c r="S541" s="529"/>
      <c r="T541" s="529"/>
      <c r="U541" s="529"/>
      <c r="V541" s="195"/>
      <c r="W541" s="529">
        <f>W515-W528</f>
        <v>193160348</v>
      </c>
      <c r="X541" s="529"/>
      <c r="Y541" s="529"/>
      <c r="Z541" s="529"/>
      <c r="AA541" s="529"/>
      <c r="AB541" s="529"/>
      <c r="AC541" s="195"/>
      <c r="AD541" s="394">
        <f>AD515-AD528</f>
        <v>47179346</v>
      </c>
      <c r="AE541" s="394"/>
      <c r="AF541" s="394"/>
      <c r="AG541" s="394"/>
      <c r="AH541" s="394"/>
      <c r="AI541" s="394"/>
      <c r="AK541" s="394">
        <f>AK515-AK528</f>
        <v>1602729555</v>
      </c>
      <c r="AL541" s="394"/>
      <c r="AM541" s="394"/>
      <c r="AN541" s="394"/>
      <c r="AO541" s="394"/>
      <c r="AP541" s="394"/>
    </row>
    <row r="542" spans="1:42" s="283" customFormat="1" ht="15" customHeight="1" outlineLevel="2" thickBot="1">
      <c r="A542" s="159"/>
      <c r="B542" s="160"/>
      <c r="C542" s="560" t="s">
        <v>535</v>
      </c>
      <c r="D542" s="560"/>
      <c r="E542" s="560"/>
      <c r="F542" s="560"/>
      <c r="G542" s="560"/>
      <c r="H542" s="560"/>
      <c r="I542" s="392">
        <f>I526-I539</f>
        <v>107934180</v>
      </c>
      <c r="J542" s="392"/>
      <c r="K542" s="392"/>
      <c r="L542" s="392"/>
      <c r="M542" s="392"/>
      <c r="N542" s="392"/>
      <c r="O542" s="196"/>
      <c r="P542" s="392">
        <f>P526-P539</f>
        <v>515493561</v>
      </c>
      <c r="Q542" s="392"/>
      <c r="R542" s="392"/>
      <c r="S542" s="392"/>
      <c r="T542" s="392"/>
      <c r="U542" s="392"/>
      <c r="V542" s="196"/>
      <c r="W542" s="392">
        <f>W526-W539</f>
        <v>44680035</v>
      </c>
      <c r="X542" s="392"/>
      <c r="Y542" s="392"/>
      <c r="Z542" s="392"/>
      <c r="AA542" s="392"/>
      <c r="AB542" s="392"/>
      <c r="AC542" s="196"/>
      <c r="AD542" s="395">
        <f>AD526-AD539</f>
        <v>37496012</v>
      </c>
      <c r="AE542" s="395"/>
      <c r="AF542" s="395"/>
      <c r="AG542" s="395"/>
      <c r="AH542" s="395"/>
      <c r="AI542" s="395"/>
      <c r="AK542" s="395">
        <f>AK526-AK539</f>
        <v>705603788</v>
      </c>
      <c r="AL542" s="395"/>
      <c r="AM542" s="395"/>
      <c r="AN542" s="395"/>
      <c r="AO542" s="395"/>
      <c r="AP542" s="395"/>
    </row>
    <row r="543" spans="1:35" ht="15.75" customHeight="1" outlineLevel="2" thickTop="1">
      <c r="A543" s="159"/>
      <c r="B543" s="160"/>
      <c r="C543" s="185"/>
      <c r="D543" s="182"/>
      <c r="E543" s="182"/>
      <c r="F543" s="182"/>
      <c r="G543" s="182"/>
      <c r="H543" s="182"/>
      <c r="I543" s="182"/>
      <c r="J543" s="182"/>
      <c r="K543" s="200"/>
      <c r="L543" s="200"/>
      <c r="M543" s="200"/>
      <c r="N543" s="200"/>
      <c r="O543" s="201"/>
      <c r="P543" s="200"/>
      <c r="Q543" s="200"/>
      <c r="R543" s="200"/>
      <c r="S543" s="200"/>
      <c r="T543" s="200"/>
      <c r="U543" s="200"/>
      <c r="V543" s="201"/>
      <c r="W543" s="202"/>
      <c r="X543" s="202"/>
      <c r="Y543" s="202"/>
      <c r="Z543" s="202"/>
      <c r="AA543" s="202"/>
      <c r="AB543" s="202"/>
      <c r="AC543" s="203"/>
      <c r="AD543" s="203"/>
      <c r="AE543" s="203"/>
      <c r="AF543" s="203"/>
      <c r="AG543" s="203"/>
      <c r="AH543" s="203"/>
      <c r="AI543" s="203"/>
    </row>
    <row r="544" spans="1:35" ht="15" customHeight="1" hidden="1" outlineLevel="2">
      <c r="A544" s="159"/>
      <c r="B544" s="160"/>
      <c r="C544" s="182" t="s">
        <v>536</v>
      </c>
      <c r="D544" s="182"/>
      <c r="E544" s="182"/>
      <c r="F544" s="182"/>
      <c r="G544" s="182"/>
      <c r="H544" s="182"/>
      <c r="I544" s="182"/>
      <c r="J544" s="182"/>
      <c r="K544" s="182"/>
      <c r="L544" s="182"/>
      <c r="M544" s="182"/>
      <c r="N544" s="182"/>
      <c r="O544" s="182"/>
      <c r="P544" s="182"/>
      <c r="Q544" s="182"/>
      <c r="R544" s="182"/>
      <c r="S544" s="182"/>
      <c r="T544" s="182"/>
      <c r="U544" s="182"/>
      <c r="V544" s="182"/>
      <c r="W544" s="183"/>
      <c r="X544" s="183"/>
      <c r="Y544" s="183"/>
      <c r="Z544" s="183"/>
      <c r="AA544" s="183"/>
      <c r="AB544" s="183"/>
      <c r="AC544" s="163"/>
      <c r="AD544" s="439">
        <v>0</v>
      </c>
      <c r="AE544" s="439"/>
      <c r="AF544" s="439"/>
      <c r="AG544" s="439"/>
      <c r="AH544" s="439"/>
      <c r="AI544" s="439"/>
    </row>
    <row r="545" spans="1:35" ht="15" customHeight="1" hidden="1" outlineLevel="2">
      <c r="A545" s="159"/>
      <c r="B545" s="160"/>
      <c r="C545" s="182" t="s">
        <v>537</v>
      </c>
      <c r="D545" s="182"/>
      <c r="E545" s="182"/>
      <c r="F545" s="182"/>
      <c r="G545" s="182"/>
      <c r="H545" s="182"/>
      <c r="I545" s="182"/>
      <c r="J545" s="182"/>
      <c r="K545" s="182"/>
      <c r="L545" s="182"/>
      <c r="M545" s="182"/>
      <c r="N545" s="182"/>
      <c r="O545" s="182"/>
      <c r="P545" s="182"/>
      <c r="Q545" s="182"/>
      <c r="R545" s="182"/>
      <c r="S545" s="182"/>
      <c r="T545" s="182"/>
      <c r="U545" s="182"/>
      <c r="V545" s="182"/>
      <c r="W545" s="183"/>
      <c r="X545" s="183"/>
      <c r="Y545" s="183"/>
      <c r="Z545" s="183"/>
      <c r="AA545" s="183"/>
      <c r="AB545" s="183"/>
      <c r="AC545" s="163"/>
      <c r="AD545" s="559" t="s">
        <v>538</v>
      </c>
      <c r="AE545" s="559"/>
      <c r="AF545" s="559"/>
      <c r="AG545" s="559"/>
      <c r="AH545" s="559"/>
      <c r="AI545" s="559"/>
    </row>
    <row r="546" spans="1:35" ht="15" customHeight="1" hidden="1" outlineLevel="2">
      <c r="A546" s="159"/>
      <c r="B546" s="160"/>
      <c r="C546" s="182" t="s">
        <v>539</v>
      </c>
      <c r="D546" s="182"/>
      <c r="E546" s="182"/>
      <c r="F546" s="182"/>
      <c r="G546" s="182"/>
      <c r="H546" s="182"/>
      <c r="I546" s="182"/>
      <c r="J546" s="182"/>
      <c r="K546" s="182"/>
      <c r="L546" s="182"/>
      <c r="M546" s="182"/>
      <c r="N546" s="182"/>
      <c r="O546" s="182"/>
      <c r="P546" s="182"/>
      <c r="Q546" s="182"/>
      <c r="R546" s="182"/>
      <c r="S546" s="182"/>
      <c r="T546" s="182"/>
      <c r="U546" s="182"/>
      <c r="V546" s="182"/>
      <c r="W546" s="183"/>
      <c r="X546" s="183"/>
      <c r="Y546" s="183"/>
      <c r="Z546" s="183"/>
      <c r="AA546" s="183"/>
      <c r="AB546" s="183"/>
      <c r="AC546" s="163"/>
      <c r="AD546" s="559" t="s">
        <v>538</v>
      </c>
      <c r="AE546" s="559"/>
      <c r="AF546" s="559"/>
      <c r="AG546" s="559"/>
      <c r="AH546" s="559"/>
      <c r="AI546" s="559"/>
    </row>
    <row r="547" spans="1:35" ht="1.5" customHeight="1" outlineLevel="1" collapsed="1">
      <c r="A547" s="159"/>
      <c r="B547" s="160"/>
      <c r="C547" s="182"/>
      <c r="D547" s="182"/>
      <c r="E547" s="182"/>
      <c r="F547" s="182"/>
      <c r="G547" s="182"/>
      <c r="H547" s="182"/>
      <c r="I547" s="182"/>
      <c r="J547" s="182"/>
      <c r="K547" s="182"/>
      <c r="L547" s="182"/>
      <c r="M547" s="182"/>
      <c r="N547" s="182"/>
      <c r="O547" s="182"/>
      <c r="P547" s="182"/>
      <c r="Q547" s="182"/>
      <c r="R547" s="182"/>
      <c r="S547" s="182"/>
      <c r="T547" s="182"/>
      <c r="U547" s="182"/>
      <c r="V547" s="182"/>
      <c r="W547" s="183"/>
      <c r="X547" s="183"/>
      <c r="Y547" s="183"/>
      <c r="Z547" s="183"/>
      <c r="AA547" s="183"/>
      <c r="AB547" s="183"/>
      <c r="AC547" s="163"/>
      <c r="AD547" s="163"/>
      <c r="AE547" s="163"/>
      <c r="AF547" s="163"/>
      <c r="AG547" s="163"/>
      <c r="AH547" s="163"/>
      <c r="AI547" s="163"/>
    </row>
    <row r="548" spans="1:35" ht="1.5" customHeight="1" outlineLevel="1">
      <c r="A548" s="159"/>
      <c r="B548" s="160"/>
      <c r="C548" s="182"/>
      <c r="D548" s="182"/>
      <c r="E548" s="182"/>
      <c r="F548" s="182"/>
      <c r="G548" s="182"/>
      <c r="H548" s="182"/>
      <c r="I548" s="182"/>
      <c r="J548" s="182"/>
      <c r="K548" s="182"/>
      <c r="L548" s="182"/>
      <c r="M548" s="182"/>
      <c r="N548" s="182"/>
      <c r="O548" s="182"/>
      <c r="P548" s="182"/>
      <c r="Q548" s="182"/>
      <c r="R548" s="182"/>
      <c r="S548" s="182"/>
      <c r="T548" s="182"/>
      <c r="U548" s="182"/>
      <c r="V548" s="182"/>
      <c r="W548" s="183"/>
      <c r="X548" s="183"/>
      <c r="Y548" s="183"/>
      <c r="Z548" s="183"/>
      <c r="AA548" s="183"/>
      <c r="AB548" s="183"/>
      <c r="AC548" s="163"/>
      <c r="AD548" s="163"/>
      <c r="AE548" s="163"/>
      <c r="AF548" s="163"/>
      <c r="AG548" s="163"/>
      <c r="AH548" s="163"/>
      <c r="AI548" s="163"/>
    </row>
    <row r="549" spans="1:35" ht="1.5" customHeight="1">
      <c r="A549" s="159"/>
      <c r="B549" s="181"/>
      <c r="C549" s="182"/>
      <c r="D549" s="182"/>
      <c r="E549" s="182"/>
      <c r="F549" s="182"/>
      <c r="G549" s="182"/>
      <c r="H549" s="182"/>
      <c r="I549" s="182"/>
      <c r="J549" s="182"/>
      <c r="K549" s="182"/>
      <c r="L549" s="182"/>
      <c r="M549" s="182"/>
      <c r="N549" s="182"/>
      <c r="O549" s="182"/>
      <c r="P549" s="182"/>
      <c r="Q549" s="182"/>
      <c r="R549" s="182"/>
      <c r="S549" s="182"/>
      <c r="T549" s="182"/>
      <c r="U549" s="182"/>
      <c r="V549" s="182"/>
      <c r="W549" s="183"/>
      <c r="X549" s="183"/>
      <c r="Y549" s="183"/>
      <c r="Z549" s="183"/>
      <c r="AA549" s="183"/>
      <c r="AB549" s="183"/>
      <c r="AC549" s="163"/>
      <c r="AD549" s="163"/>
      <c r="AE549" s="163"/>
      <c r="AF549" s="163"/>
      <c r="AG549" s="163"/>
      <c r="AH549" s="163"/>
      <c r="AI549" s="163"/>
    </row>
    <row r="550" spans="1:35" ht="9" customHeight="1" hidden="1" outlineLevel="1">
      <c r="A550" s="159"/>
      <c r="B550" s="160"/>
      <c r="C550" s="182"/>
      <c r="D550" s="182"/>
      <c r="E550" s="182"/>
      <c r="F550" s="182"/>
      <c r="G550" s="182"/>
      <c r="H550" s="182"/>
      <c r="I550" s="182"/>
      <c r="J550" s="182"/>
      <c r="K550" s="182"/>
      <c r="L550" s="182"/>
      <c r="M550" s="182"/>
      <c r="N550" s="182"/>
      <c r="O550" s="182"/>
      <c r="P550" s="182"/>
      <c r="Q550" s="182"/>
      <c r="R550" s="182"/>
      <c r="S550" s="182"/>
      <c r="T550" s="182"/>
      <c r="U550" s="182"/>
      <c r="V550" s="182"/>
      <c r="W550" s="183"/>
      <c r="X550" s="183"/>
      <c r="Y550" s="183"/>
      <c r="Z550" s="183"/>
      <c r="AA550" s="183"/>
      <c r="AB550" s="183"/>
      <c r="AC550" s="163"/>
      <c r="AD550" s="163"/>
      <c r="AE550" s="163"/>
      <c r="AF550" s="163"/>
      <c r="AG550" s="163"/>
      <c r="AH550" s="163"/>
      <c r="AI550" s="163"/>
    </row>
    <row r="551" spans="1:35" ht="15" customHeight="1" hidden="1" outlineLevel="1">
      <c r="A551" s="159">
        <v>10</v>
      </c>
      <c r="B551" s="160" t="s">
        <v>194</v>
      </c>
      <c r="C551" s="185" t="s">
        <v>540</v>
      </c>
      <c r="D551" s="182"/>
      <c r="E551" s="182"/>
      <c r="F551" s="182"/>
      <c r="G551" s="182"/>
      <c r="H551" s="182"/>
      <c r="I551" s="182"/>
      <c r="J551" s="182"/>
      <c r="K551" s="182"/>
      <c r="L551" s="182"/>
      <c r="M551" s="182"/>
      <c r="N551" s="182"/>
      <c r="O551" s="182"/>
      <c r="P551" s="182"/>
      <c r="Q551" s="182"/>
      <c r="R551" s="182"/>
      <c r="S551" s="182"/>
      <c r="T551" s="182"/>
      <c r="U551" s="182"/>
      <c r="V551" s="182"/>
      <c r="W551" s="183"/>
      <c r="X551" s="183"/>
      <c r="Y551" s="183"/>
      <c r="Z551" s="183"/>
      <c r="AA551" s="183"/>
      <c r="AB551" s="183"/>
      <c r="AC551" s="163"/>
      <c r="AD551" s="163"/>
      <c r="AE551" s="163"/>
      <c r="AF551" s="163"/>
      <c r="AG551" s="163"/>
      <c r="AH551" s="163"/>
      <c r="AI551" s="163"/>
    </row>
    <row r="552" spans="1:35" ht="15" customHeight="1" hidden="1" outlineLevel="2">
      <c r="A552" s="159"/>
      <c r="B552" s="160"/>
      <c r="C552" s="185"/>
      <c r="D552" s="182"/>
      <c r="E552" s="182"/>
      <c r="F552" s="182"/>
      <c r="G552" s="182"/>
      <c r="H552" s="182"/>
      <c r="I552" s="182"/>
      <c r="J552" s="182"/>
      <c r="K552" s="182"/>
      <c r="L552" s="182"/>
      <c r="M552" s="182"/>
      <c r="N552" s="182"/>
      <c r="O552" s="182"/>
      <c r="P552" s="182"/>
      <c r="Q552" s="182"/>
      <c r="R552" s="182"/>
      <c r="S552" s="182"/>
      <c r="T552" s="182"/>
      <c r="U552" s="182"/>
      <c r="V552" s="182"/>
      <c r="W552" s="183"/>
      <c r="X552" s="183"/>
      <c r="Y552" s="183"/>
      <c r="Z552" s="183"/>
      <c r="AA552" s="183"/>
      <c r="AB552" s="183"/>
      <c r="AC552" s="163"/>
      <c r="AD552" s="163"/>
      <c r="AE552" s="163"/>
      <c r="AF552" s="163"/>
      <c r="AG552" s="163"/>
      <c r="AH552" s="163"/>
      <c r="AI552" s="163"/>
    </row>
    <row r="553" spans="1:35" ht="15" customHeight="1" hidden="1" outlineLevel="2">
      <c r="A553" s="159"/>
      <c r="B553" s="160"/>
      <c r="C553" s="182" t="s">
        <v>541</v>
      </c>
      <c r="D553" s="182"/>
      <c r="E553" s="182"/>
      <c r="F553" s="182"/>
      <c r="G553" s="182"/>
      <c r="H553" s="182"/>
      <c r="I553" s="182"/>
      <c r="J553" s="182"/>
      <c r="K553" s="182"/>
      <c r="L553" s="182"/>
      <c r="M553" s="182"/>
      <c r="N553" s="182"/>
      <c r="O553" s="182"/>
      <c r="P553" s="182"/>
      <c r="Q553" s="182"/>
      <c r="R553" s="182"/>
      <c r="S553" s="182"/>
      <c r="T553" s="182"/>
      <c r="U553" s="182"/>
      <c r="V553" s="182"/>
      <c r="W553" s="183"/>
      <c r="X553" s="183"/>
      <c r="Y553" s="183"/>
      <c r="Z553" s="183"/>
      <c r="AA553" s="183"/>
      <c r="AB553" s="183"/>
      <c r="AC553" s="163"/>
      <c r="AD553" s="163"/>
      <c r="AE553" s="163"/>
      <c r="AF553" s="163"/>
      <c r="AG553" s="163"/>
      <c r="AH553" s="163"/>
      <c r="AI553" s="163"/>
    </row>
    <row r="554" spans="1:35" ht="1.5" customHeight="1" hidden="1" outlineLevel="1" collapsed="1">
      <c r="A554" s="159"/>
      <c r="B554" s="160"/>
      <c r="C554" s="185"/>
      <c r="D554" s="182"/>
      <c r="E554" s="182"/>
      <c r="F554" s="182"/>
      <c r="G554" s="182"/>
      <c r="H554" s="182"/>
      <c r="I554" s="182"/>
      <c r="J554" s="182"/>
      <c r="K554" s="182"/>
      <c r="L554" s="182"/>
      <c r="M554" s="182"/>
      <c r="N554" s="182"/>
      <c r="O554" s="182"/>
      <c r="P554" s="182"/>
      <c r="Q554" s="182"/>
      <c r="R554" s="182"/>
      <c r="S554" s="182"/>
      <c r="T554" s="182"/>
      <c r="U554" s="182"/>
      <c r="V554" s="182"/>
      <c r="W554" s="183"/>
      <c r="X554" s="183"/>
      <c r="Y554" s="183"/>
      <c r="Z554" s="183"/>
      <c r="AA554" s="183"/>
      <c r="AB554" s="183"/>
      <c r="AC554" s="163"/>
      <c r="AD554" s="163"/>
      <c r="AE554" s="163"/>
      <c r="AF554" s="163"/>
      <c r="AG554" s="163"/>
      <c r="AH554" s="163"/>
      <c r="AI554" s="163"/>
    </row>
    <row r="555" spans="1:35" ht="12.75" customHeight="1" hidden="1" outlineLevel="2">
      <c r="A555" s="159"/>
      <c r="B555" s="160"/>
      <c r="C555" s="185"/>
      <c r="D555" s="182"/>
      <c r="E555" s="182"/>
      <c r="F555" s="182"/>
      <c r="G555" s="182"/>
      <c r="H555" s="182"/>
      <c r="I555" s="182"/>
      <c r="J555" s="182"/>
      <c r="K555" s="182"/>
      <c r="L555" s="182"/>
      <c r="M555" s="182"/>
      <c r="N555" s="182"/>
      <c r="O555" s="182"/>
      <c r="P555" s="182"/>
      <c r="Q555" s="182"/>
      <c r="R555" s="182"/>
      <c r="S555" s="182"/>
      <c r="T555" s="182"/>
      <c r="U555" s="182"/>
      <c r="V555" s="182"/>
      <c r="W555" s="183"/>
      <c r="X555" s="183"/>
      <c r="Y555" s="183"/>
      <c r="Z555" s="183"/>
      <c r="AA555" s="183"/>
      <c r="AB555" s="183"/>
      <c r="AC555" s="163"/>
      <c r="AD555" s="186"/>
      <c r="AE555" s="163"/>
      <c r="AF555" s="163"/>
      <c r="AG555" s="163"/>
      <c r="AH555" s="163"/>
      <c r="AI555" s="204"/>
    </row>
    <row r="556" spans="1:35" ht="15" customHeight="1" hidden="1" outlineLevel="3">
      <c r="A556" s="159"/>
      <c r="B556" s="160"/>
      <c r="C556" s="187" t="s">
        <v>511</v>
      </c>
      <c r="D556" s="187"/>
      <c r="E556" s="187"/>
      <c r="F556" s="187"/>
      <c r="G556" s="187"/>
      <c r="H556" s="187"/>
      <c r="I556" s="547" t="s">
        <v>542</v>
      </c>
      <c r="J556" s="547"/>
      <c r="K556" s="547"/>
      <c r="L556" s="547"/>
      <c r="M556" s="547"/>
      <c r="N556" s="547"/>
      <c r="O556" s="188"/>
      <c r="P556" s="547" t="s">
        <v>543</v>
      </c>
      <c r="Q556" s="547"/>
      <c r="R556" s="547"/>
      <c r="S556" s="547"/>
      <c r="T556" s="547"/>
      <c r="U556" s="547"/>
      <c r="V556" s="188"/>
      <c r="W556" s="547" t="s">
        <v>544</v>
      </c>
      <c r="X556" s="547"/>
      <c r="Y556" s="547"/>
      <c r="Z556" s="547"/>
      <c r="AA556" s="547"/>
      <c r="AB556" s="547"/>
      <c r="AC556" s="188"/>
      <c r="AD556" s="548" t="s">
        <v>515</v>
      </c>
      <c r="AE556" s="548"/>
      <c r="AF556" s="548"/>
      <c r="AG556" s="548"/>
      <c r="AH556" s="548"/>
      <c r="AI556" s="548"/>
    </row>
    <row r="557" spans="1:35" ht="27.75" customHeight="1" hidden="1" outlineLevel="2">
      <c r="A557" s="159"/>
      <c r="B557" s="160"/>
      <c r="C557" s="189"/>
      <c r="D557" s="189"/>
      <c r="E557" s="189"/>
      <c r="F557" s="189"/>
      <c r="G557" s="189"/>
      <c r="H557" s="189"/>
      <c r="I557" s="467" t="s">
        <v>545</v>
      </c>
      <c r="J557" s="467"/>
      <c r="K557" s="467"/>
      <c r="L557" s="467"/>
      <c r="M557" s="467"/>
      <c r="N557" s="467"/>
      <c r="O557" s="190"/>
      <c r="P557" s="467" t="s">
        <v>546</v>
      </c>
      <c r="Q557" s="467"/>
      <c r="R557" s="467"/>
      <c r="S557" s="467"/>
      <c r="T557" s="467"/>
      <c r="U557" s="467"/>
      <c r="V557" s="190"/>
      <c r="W557" s="468" t="s">
        <v>518</v>
      </c>
      <c r="X557" s="468"/>
      <c r="Y557" s="468"/>
      <c r="Z557" s="468"/>
      <c r="AA557" s="468"/>
      <c r="AB557" s="468"/>
      <c r="AC557" s="191"/>
      <c r="AD557" s="469" t="s">
        <v>519</v>
      </c>
      <c r="AE557" s="469"/>
      <c r="AF557" s="469"/>
      <c r="AG557" s="469"/>
      <c r="AH557" s="469"/>
      <c r="AI557" s="469"/>
    </row>
    <row r="558" spans="1:35" ht="15" customHeight="1" hidden="1" outlineLevel="2">
      <c r="A558" s="159"/>
      <c r="B558" s="160"/>
      <c r="C558" s="542"/>
      <c r="D558" s="542"/>
      <c r="E558" s="542"/>
      <c r="F558" s="542"/>
      <c r="G558" s="542"/>
      <c r="H558" s="542"/>
      <c r="I558" s="558" t="s">
        <v>11</v>
      </c>
      <c r="J558" s="558"/>
      <c r="K558" s="558"/>
      <c r="L558" s="558"/>
      <c r="M558" s="558"/>
      <c r="N558" s="558"/>
      <c r="O558" s="205"/>
      <c r="P558" s="558" t="s">
        <v>11</v>
      </c>
      <c r="Q558" s="558"/>
      <c r="R558" s="558"/>
      <c r="S558" s="558"/>
      <c r="T558" s="558"/>
      <c r="U558" s="558"/>
      <c r="V558" s="205"/>
      <c r="W558" s="558" t="s">
        <v>11</v>
      </c>
      <c r="X558" s="558"/>
      <c r="Y558" s="558"/>
      <c r="Z558" s="558"/>
      <c r="AA558" s="558"/>
      <c r="AB558" s="558"/>
      <c r="AC558" s="206"/>
      <c r="AD558" s="558" t="s">
        <v>11</v>
      </c>
      <c r="AE558" s="558"/>
      <c r="AF558" s="558"/>
      <c r="AG558" s="558"/>
      <c r="AH558" s="558"/>
      <c r="AI558" s="558"/>
    </row>
    <row r="559" spans="1:35" ht="15" customHeight="1" hidden="1" outlineLevel="2">
      <c r="A559" s="159"/>
      <c r="B559" s="160"/>
      <c r="C559" s="525" t="s">
        <v>520</v>
      </c>
      <c r="D559" s="525"/>
      <c r="E559" s="525"/>
      <c r="F559" s="525"/>
      <c r="G559" s="525"/>
      <c r="H559" s="525"/>
      <c r="I559" s="445"/>
      <c r="J559" s="445"/>
      <c r="K559" s="445"/>
      <c r="L559" s="445"/>
      <c r="M559" s="445"/>
      <c r="N559" s="445"/>
      <c r="O559" s="195"/>
      <c r="P559" s="195"/>
      <c r="Q559" s="195"/>
      <c r="R559" s="195"/>
      <c r="S559" s="195"/>
      <c r="T559" s="195"/>
      <c r="U559" s="195"/>
      <c r="V559" s="195"/>
      <c r="W559" s="373"/>
      <c r="X559" s="373"/>
      <c r="Y559" s="373"/>
      <c r="Z559" s="373"/>
      <c r="AA559" s="373"/>
      <c r="AB559" s="373"/>
      <c r="AC559" s="195"/>
      <c r="AD559" s="373"/>
      <c r="AE559" s="373"/>
      <c r="AF559" s="373"/>
      <c r="AG559" s="373"/>
      <c r="AH559" s="373"/>
      <c r="AI559" s="373"/>
    </row>
    <row r="560" spans="1:35" ht="15" customHeight="1" hidden="1" outlineLevel="2">
      <c r="A560" s="159"/>
      <c r="B560" s="160"/>
      <c r="C560" s="539" t="s">
        <v>521</v>
      </c>
      <c r="D560" s="539"/>
      <c r="E560" s="539"/>
      <c r="F560" s="539"/>
      <c r="G560" s="539"/>
      <c r="H560" s="539"/>
      <c r="I560" s="537">
        <v>0</v>
      </c>
      <c r="J560" s="537"/>
      <c r="K560" s="537"/>
      <c r="L560" s="537"/>
      <c r="M560" s="537"/>
      <c r="N560" s="537"/>
      <c r="O560" s="196"/>
      <c r="P560" s="537">
        <v>0</v>
      </c>
      <c r="Q560" s="537"/>
      <c r="R560" s="537"/>
      <c r="S560" s="537"/>
      <c r="T560" s="537"/>
      <c r="U560" s="537"/>
      <c r="V560" s="196"/>
      <c r="W560" s="537">
        <v>0</v>
      </c>
      <c r="X560" s="537"/>
      <c r="Y560" s="537"/>
      <c r="Z560" s="537"/>
      <c r="AA560" s="537"/>
      <c r="AB560" s="537"/>
      <c r="AC560" s="196"/>
      <c r="AD560" s="396">
        <v>0</v>
      </c>
      <c r="AE560" s="396"/>
      <c r="AF560" s="396"/>
      <c r="AG560" s="396"/>
      <c r="AH560" s="396"/>
      <c r="AI560" s="396"/>
    </row>
    <row r="561" spans="1:35" ht="15" customHeight="1" hidden="1" outlineLevel="2">
      <c r="A561" s="159"/>
      <c r="B561" s="160"/>
      <c r="C561" s="539" t="s">
        <v>522</v>
      </c>
      <c r="D561" s="539"/>
      <c r="E561" s="539"/>
      <c r="F561" s="539"/>
      <c r="G561" s="539"/>
      <c r="H561" s="539"/>
      <c r="I561" s="389">
        <v>0</v>
      </c>
      <c r="J561" s="389"/>
      <c r="K561" s="389"/>
      <c r="L561" s="389"/>
      <c r="M561" s="389"/>
      <c r="N561" s="389"/>
      <c r="O561" s="197"/>
      <c r="P561" s="389">
        <v>0</v>
      </c>
      <c r="Q561" s="389"/>
      <c r="R561" s="389"/>
      <c r="S561" s="389"/>
      <c r="T561" s="389"/>
      <c r="U561" s="389"/>
      <c r="V561" s="197"/>
      <c r="W561" s="373">
        <v>0</v>
      </c>
      <c r="X561" s="373"/>
      <c r="Y561" s="373"/>
      <c r="Z561" s="373"/>
      <c r="AA561" s="373"/>
      <c r="AB561" s="373"/>
      <c r="AC561" s="195"/>
      <c r="AD561" s="373">
        <v>0</v>
      </c>
      <c r="AE561" s="373"/>
      <c r="AF561" s="373"/>
      <c r="AG561" s="373"/>
      <c r="AH561" s="373"/>
      <c r="AI561" s="373"/>
    </row>
    <row r="562" spans="1:35" ht="27.75" customHeight="1" hidden="1" outlineLevel="2">
      <c r="A562" s="159"/>
      <c r="B562" s="160"/>
      <c r="C562" s="552" t="s">
        <v>547</v>
      </c>
      <c r="D562" s="552"/>
      <c r="E562" s="552"/>
      <c r="F562" s="552"/>
      <c r="G562" s="552"/>
      <c r="H562" s="552"/>
      <c r="I562" s="387">
        <v>0</v>
      </c>
      <c r="J562" s="387"/>
      <c r="K562" s="387"/>
      <c r="L562" s="387"/>
      <c r="M562" s="387"/>
      <c r="N562" s="387"/>
      <c r="O562" s="198"/>
      <c r="P562" s="387">
        <v>0</v>
      </c>
      <c r="Q562" s="387"/>
      <c r="R562" s="387"/>
      <c r="S562" s="387"/>
      <c r="T562" s="387"/>
      <c r="U562" s="387"/>
      <c r="V562" s="198"/>
      <c r="W562" s="380">
        <v>0</v>
      </c>
      <c r="X562" s="380"/>
      <c r="Y562" s="380"/>
      <c r="Z562" s="380"/>
      <c r="AA562" s="380"/>
      <c r="AB562" s="380"/>
      <c r="AC562" s="199"/>
      <c r="AD562" s="381">
        <v>0</v>
      </c>
      <c r="AE562" s="381"/>
      <c r="AF562" s="381"/>
      <c r="AG562" s="381"/>
      <c r="AH562" s="381"/>
      <c r="AI562" s="381"/>
    </row>
    <row r="563" spans="1:35" ht="27.75" customHeight="1" hidden="1" outlineLevel="2">
      <c r="A563" s="159"/>
      <c r="B563" s="160"/>
      <c r="C563" s="552" t="s">
        <v>548</v>
      </c>
      <c r="D563" s="552"/>
      <c r="E563" s="552"/>
      <c r="F563" s="552"/>
      <c r="G563" s="552"/>
      <c r="H563" s="552"/>
      <c r="I563" s="387">
        <v>0</v>
      </c>
      <c r="J563" s="387"/>
      <c r="K563" s="387"/>
      <c r="L563" s="387"/>
      <c r="M563" s="387"/>
      <c r="N563" s="387"/>
      <c r="O563" s="198"/>
      <c r="P563" s="387">
        <v>0</v>
      </c>
      <c r="Q563" s="387"/>
      <c r="R563" s="387"/>
      <c r="S563" s="387"/>
      <c r="T563" s="387"/>
      <c r="U563" s="387"/>
      <c r="V563" s="198"/>
      <c r="W563" s="380">
        <v>0</v>
      </c>
      <c r="X563" s="380"/>
      <c r="Y563" s="380"/>
      <c r="Z563" s="380"/>
      <c r="AA563" s="380"/>
      <c r="AB563" s="380"/>
      <c r="AC563" s="199"/>
      <c r="AD563" s="381">
        <v>0</v>
      </c>
      <c r="AE563" s="381"/>
      <c r="AF563" s="381"/>
      <c r="AG563" s="381"/>
      <c r="AH563" s="381"/>
      <c r="AI563" s="381"/>
    </row>
    <row r="564" spans="1:35" ht="15" customHeight="1" hidden="1" outlineLevel="2">
      <c r="A564" s="159"/>
      <c r="B564" s="160"/>
      <c r="C564" s="552" t="s">
        <v>549</v>
      </c>
      <c r="D564" s="552"/>
      <c r="E564" s="552"/>
      <c r="F564" s="552"/>
      <c r="G564" s="552"/>
      <c r="H564" s="552"/>
      <c r="I564" s="387">
        <v>0</v>
      </c>
      <c r="J564" s="387"/>
      <c r="K564" s="387"/>
      <c r="L564" s="387"/>
      <c r="M564" s="387"/>
      <c r="N564" s="387"/>
      <c r="O564" s="198"/>
      <c r="P564" s="387">
        <v>0</v>
      </c>
      <c r="Q564" s="387"/>
      <c r="R564" s="387"/>
      <c r="S564" s="387"/>
      <c r="T564" s="387"/>
      <c r="U564" s="387"/>
      <c r="V564" s="198"/>
      <c r="W564" s="380">
        <v>0</v>
      </c>
      <c r="X564" s="380"/>
      <c r="Y564" s="380"/>
      <c r="Z564" s="380"/>
      <c r="AA564" s="380"/>
      <c r="AB564" s="380"/>
      <c r="AC564" s="199"/>
      <c r="AD564" s="381">
        <v>0</v>
      </c>
      <c r="AE564" s="381"/>
      <c r="AF564" s="381"/>
      <c r="AG564" s="381"/>
      <c r="AH564" s="381"/>
      <c r="AI564" s="381"/>
    </row>
    <row r="565" spans="1:35" ht="15" customHeight="1" hidden="1" outlineLevel="2">
      <c r="A565" s="159"/>
      <c r="B565" s="160"/>
      <c r="C565" s="539" t="s">
        <v>525</v>
      </c>
      <c r="D565" s="539"/>
      <c r="E565" s="539"/>
      <c r="F565" s="539"/>
      <c r="G565" s="539"/>
      <c r="H565" s="539"/>
      <c r="I565" s="389">
        <v>0</v>
      </c>
      <c r="J565" s="389"/>
      <c r="K565" s="389"/>
      <c r="L565" s="389"/>
      <c r="M565" s="389"/>
      <c r="N565" s="389"/>
      <c r="O565" s="195"/>
      <c r="P565" s="389">
        <v>0</v>
      </c>
      <c r="Q565" s="389"/>
      <c r="R565" s="389"/>
      <c r="S565" s="389"/>
      <c r="T565" s="389"/>
      <c r="U565" s="389"/>
      <c r="V565" s="197"/>
      <c r="W565" s="373">
        <v>0</v>
      </c>
      <c r="X565" s="373"/>
      <c r="Y565" s="373"/>
      <c r="Z565" s="373"/>
      <c r="AA565" s="373"/>
      <c r="AB565" s="373"/>
      <c r="AC565" s="195"/>
      <c r="AD565" s="377">
        <v>0</v>
      </c>
      <c r="AE565" s="377"/>
      <c r="AF565" s="377"/>
      <c r="AG565" s="377"/>
      <c r="AH565" s="377"/>
      <c r="AI565" s="377"/>
    </row>
    <row r="566" spans="1:35" ht="27.75" customHeight="1" hidden="1" outlineLevel="2">
      <c r="A566" s="159"/>
      <c r="B566" s="160"/>
      <c r="C566" s="552" t="s">
        <v>550</v>
      </c>
      <c r="D566" s="552"/>
      <c r="E566" s="552"/>
      <c r="F566" s="552"/>
      <c r="G566" s="552"/>
      <c r="H566" s="552"/>
      <c r="I566" s="387">
        <v>0</v>
      </c>
      <c r="J566" s="387"/>
      <c r="K566" s="387"/>
      <c r="L566" s="387"/>
      <c r="M566" s="387"/>
      <c r="N566" s="387"/>
      <c r="O566" s="199"/>
      <c r="P566" s="387">
        <v>0</v>
      </c>
      <c r="Q566" s="387"/>
      <c r="R566" s="387"/>
      <c r="S566" s="387"/>
      <c r="T566" s="387"/>
      <c r="U566" s="387"/>
      <c r="V566" s="198"/>
      <c r="W566" s="380">
        <v>0</v>
      </c>
      <c r="X566" s="380"/>
      <c r="Y566" s="380"/>
      <c r="Z566" s="380"/>
      <c r="AA566" s="380"/>
      <c r="AB566" s="380"/>
      <c r="AC566" s="199"/>
      <c r="AD566" s="381">
        <v>0</v>
      </c>
      <c r="AE566" s="381"/>
      <c r="AF566" s="381"/>
      <c r="AG566" s="381"/>
      <c r="AH566" s="381"/>
      <c r="AI566" s="381"/>
    </row>
    <row r="567" spans="1:35" ht="15" customHeight="1" hidden="1" outlineLevel="2">
      <c r="A567" s="159"/>
      <c r="B567" s="160"/>
      <c r="C567" s="552" t="s">
        <v>551</v>
      </c>
      <c r="D567" s="552"/>
      <c r="E567" s="552"/>
      <c r="F567" s="552"/>
      <c r="G567" s="552"/>
      <c r="H567" s="552"/>
      <c r="I567" s="380">
        <v>0</v>
      </c>
      <c r="J567" s="380"/>
      <c r="K567" s="380"/>
      <c r="L567" s="380"/>
      <c r="M567" s="380"/>
      <c r="N567" s="380"/>
      <c r="O567" s="199"/>
      <c r="P567" s="532">
        <v>0</v>
      </c>
      <c r="Q567" s="532"/>
      <c r="R567" s="532"/>
      <c r="S567" s="532"/>
      <c r="T567" s="532"/>
      <c r="U567" s="532"/>
      <c r="V567" s="199"/>
      <c r="W567" s="532">
        <v>0</v>
      </c>
      <c r="X567" s="532"/>
      <c r="Y567" s="532"/>
      <c r="Z567" s="532"/>
      <c r="AA567" s="532"/>
      <c r="AB567" s="532"/>
      <c r="AC567" s="199"/>
      <c r="AD567" s="391">
        <v>0</v>
      </c>
      <c r="AE567" s="391"/>
      <c r="AF567" s="391"/>
      <c r="AG567" s="391"/>
      <c r="AH567" s="391"/>
      <c r="AI567" s="391"/>
    </row>
    <row r="568" spans="1:35" ht="15" customHeight="1" hidden="1" outlineLevel="2" thickBot="1">
      <c r="A568" s="159"/>
      <c r="B568" s="160"/>
      <c r="C568" s="557" t="s">
        <v>529</v>
      </c>
      <c r="D568" s="557"/>
      <c r="E568" s="557"/>
      <c r="F568" s="557"/>
      <c r="G568" s="557"/>
      <c r="H568" s="557"/>
      <c r="I568" s="392">
        <v>0</v>
      </c>
      <c r="J568" s="392"/>
      <c r="K568" s="392"/>
      <c r="L568" s="392"/>
      <c r="M568" s="392"/>
      <c r="N568" s="392"/>
      <c r="O568" s="196"/>
      <c r="P568" s="392">
        <v>0</v>
      </c>
      <c r="Q568" s="392"/>
      <c r="R568" s="392"/>
      <c r="S568" s="392"/>
      <c r="T568" s="392"/>
      <c r="U568" s="392"/>
      <c r="V568" s="196"/>
      <c r="W568" s="392">
        <v>0</v>
      </c>
      <c r="X568" s="392"/>
      <c r="Y568" s="392"/>
      <c r="Z568" s="392"/>
      <c r="AA568" s="392"/>
      <c r="AB568" s="392"/>
      <c r="AC568" s="196"/>
      <c r="AD568" s="392">
        <v>0</v>
      </c>
      <c r="AE568" s="392"/>
      <c r="AF568" s="392"/>
      <c r="AG568" s="392"/>
      <c r="AH568" s="392"/>
      <c r="AI568" s="392"/>
    </row>
    <row r="569" spans="1:35" ht="27.75" customHeight="1" hidden="1" outlineLevel="2" thickTop="1">
      <c r="A569" s="159"/>
      <c r="B569" s="160"/>
      <c r="C569" s="551" t="s">
        <v>530</v>
      </c>
      <c r="D569" s="551"/>
      <c r="E569" s="551"/>
      <c r="F569" s="551"/>
      <c r="G569" s="551"/>
      <c r="H569" s="551"/>
      <c r="I569" s="445"/>
      <c r="J569" s="445"/>
      <c r="K569" s="445"/>
      <c r="L569" s="445"/>
      <c r="M569" s="445"/>
      <c r="N569" s="445"/>
      <c r="O569" s="195"/>
      <c r="P569" s="393"/>
      <c r="Q569" s="393"/>
      <c r="R569" s="393"/>
      <c r="S569" s="393"/>
      <c r="T569" s="393"/>
      <c r="U569" s="393"/>
      <c r="V569" s="195"/>
      <c r="W569" s="393"/>
      <c r="X569" s="393"/>
      <c r="Y569" s="393"/>
      <c r="Z569" s="393"/>
      <c r="AA569" s="393"/>
      <c r="AB569" s="393"/>
      <c r="AC569" s="195"/>
      <c r="AD569" s="393"/>
      <c r="AE569" s="393"/>
      <c r="AF569" s="393"/>
      <c r="AG569" s="393"/>
      <c r="AH569" s="393"/>
      <c r="AI569" s="393"/>
    </row>
    <row r="570" spans="1:35" ht="15" customHeight="1" hidden="1" outlineLevel="2">
      <c r="A570" s="159"/>
      <c r="B570" s="160"/>
      <c r="C570" s="555" t="s">
        <v>521</v>
      </c>
      <c r="D570" s="555"/>
      <c r="E570" s="555"/>
      <c r="F570" s="555"/>
      <c r="G570" s="555"/>
      <c r="H570" s="555"/>
      <c r="I570" s="556">
        <v>0</v>
      </c>
      <c r="J570" s="556"/>
      <c r="K570" s="556"/>
      <c r="L570" s="556"/>
      <c r="M570" s="556"/>
      <c r="N570" s="556"/>
      <c r="O570" s="196"/>
      <c r="P570" s="556">
        <v>0</v>
      </c>
      <c r="Q570" s="556"/>
      <c r="R570" s="556"/>
      <c r="S570" s="556"/>
      <c r="T570" s="556"/>
      <c r="U570" s="556"/>
      <c r="V570" s="196"/>
      <c r="W570" s="537">
        <v>0</v>
      </c>
      <c r="X570" s="537"/>
      <c r="Y570" s="537"/>
      <c r="Z570" s="537"/>
      <c r="AA570" s="537"/>
      <c r="AB570" s="537"/>
      <c r="AC570" s="196"/>
      <c r="AD570" s="396">
        <v>0</v>
      </c>
      <c r="AE570" s="396"/>
      <c r="AF570" s="396"/>
      <c r="AG570" s="396"/>
      <c r="AH570" s="396"/>
      <c r="AI570" s="396"/>
    </row>
    <row r="571" spans="1:35" ht="15" customHeight="1" hidden="1" outlineLevel="2">
      <c r="A571" s="159"/>
      <c r="B571" s="160"/>
      <c r="C571" s="555" t="s">
        <v>522</v>
      </c>
      <c r="D571" s="555"/>
      <c r="E571" s="555"/>
      <c r="F571" s="555"/>
      <c r="G571" s="555"/>
      <c r="H571" s="555"/>
      <c r="I571" s="389">
        <v>0</v>
      </c>
      <c r="J571" s="389"/>
      <c r="K571" s="389"/>
      <c r="L571" s="389"/>
      <c r="M571" s="389"/>
      <c r="N571" s="389"/>
      <c r="O571" s="195"/>
      <c r="P571" s="389">
        <v>0</v>
      </c>
      <c r="Q571" s="389"/>
      <c r="R571" s="389"/>
      <c r="S571" s="389"/>
      <c r="T571" s="389"/>
      <c r="U571" s="389"/>
      <c r="V571" s="195"/>
      <c r="W571" s="373">
        <v>0</v>
      </c>
      <c r="X571" s="373"/>
      <c r="Y571" s="373"/>
      <c r="Z571" s="373"/>
      <c r="AA571" s="373"/>
      <c r="AB571" s="373"/>
      <c r="AC571" s="195"/>
      <c r="AD571" s="373">
        <v>0</v>
      </c>
      <c r="AE571" s="373"/>
      <c r="AF571" s="373"/>
      <c r="AG571" s="373"/>
      <c r="AH571" s="373"/>
      <c r="AI571" s="373"/>
    </row>
    <row r="572" spans="1:35" ht="27.75" customHeight="1" hidden="1" outlineLevel="2">
      <c r="A572" s="159"/>
      <c r="B572" s="160"/>
      <c r="C572" s="552" t="s">
        <v>552</v>
      </c>
      <c r="D572" s="552"/>
      <c r="E572" s="552"/>
      <c r="F572" s="552"/>
      <c r="G572" s="552"/>
      <c r="H572" s="552"/>
      <c r="I572" s="387">
        <v>0</v>
      </c>
      <c r="J572" s="387"/>
      <c r="K572" s="387"/>
      <c r="L572" s="387"/>
      <c r="M572" s="387"/>
      <c r="N572" s="387"/>
      <c r="O572" s="199"/>
      <c r="P572" s="387">
        <v>0</v>
      </c>
      <c r="Q572" s="387"/>
      <c r="R572" s="387"/>
      <c r="S572" s="387"/>
      <c r="T572" s="387"/>
      <c r="U572" s="387"/>
      <c r="V572" s="199"/>
      <c r="W572" s="380">
        <v>0</v>
      </c>
      <c r="X572" s="380"/>
      <c r="Y572" s="380"/>
      <c r="Z572" s="380"/>
      <c r="AA572" s="380"/>
      <c r="AB572" s="380"/>
      <c r="AC572" s="199"/>
      <c r="AD572" s="381">
        <v>0</v>
      </c>
      <c r="AE572" s="381"/>
      <c r="AF572" s="381"/>
      <c r="AG572" s="381"/>
      <c r="AH572" s="381"/>
      <c r="AI572" s="381"/>
    </row>
    <row r="573" spans="1:35" ht="27.75" customHeight="1" hidden="1" outlineLevel="2">
      <c r="A573" s="159"/>
      <c r="B573" s="160"/>
      <c r="C573" s="552" t="s">
        <v>548</v>
      </c>
      <c r="D573" s="552"/>
      <c r="E573" s="552"/>
      <c r="F573" s="552"/>
      <c r="G573" s="552"/>
      <c r="H573" s="552"/>
      <c r="I573" s="387">
        <v>0</v>
      </c>
      <c r="J573" s="387"/>
      <c r="K573" s="387"/>
      <c r="L573" s="387"/>
      <c r="M573" s="387"/>
      <c r="N573" s="387"/>
      <c r="O573" s="199"/>
      <c r="P573" s="387">
        <v>0</v>
      </c>
      <c r="Q573" s="387"/>
      <c r="R573" s="387"/>
      <c r="S573" s="387"/>
      <c r="T573" s="387"/>
      <c r="U573" s="387"/>
      <c r="V573" s="199"/>
      <c r="W573" s="380">
        <v>0</v>
      </c>
      <c r="X573" s="380"/>
      <c r="Y573" s="380"/>
      <c r="Z573" s="380"/>
      <c r="AA573" s="380"/>
      <c r="AB573" s="380"/>
      <c r="AC573" s="199"/>
      <c r="AD573" s="381">
        <v>0</v>
      </c>
      <c r="AE573" s="381"/>
      <c r="AF573" s="381"/>
      <c r="AG573" s="381"/>
      <c r="AH573" s="381"/>
      <c r="AI573" s="381"/>
    </row>
    <row r="574" spans="1:35" ht="15" customHeight="1" hidden="1" outlineLevel="2">
      <c r="A574" s="159"/>
      <c r="B574" s="160"/>
      <c r="C574" s="552" t="s">
        <v>549</v>
      </c>
      <c r="D574" s="552"/>
      <c r="E574" s="552"/>
      <c r="F574" s="552"/>
      <c r="G574" s="552"/>
      <c r="H574" s="552"/>
      <c r="I574" s="387">
        <v>0</v>
      </c>
      <c r="J574" s="387"/>
      <c r="K574" s="387"/>
      <c r="L574" s="387"/>
      <c r="M574" s="387"/>
      <c r="N574" s="387"/>
      <c r="O574" s="199"/>
      <c r="P574" s="387">
        <v>0</v>
      </c>
      <c r="Q574" s="387"/>
      <c r="R574" s="387"/>
      <c r="S574" s="387"/>
      <c r="T574" s="387"/>
      <c r="U574" s="387"/>
      <c r="V574" s="199"/>
      <c r="W574" s="380">
        <v>0</v>
      </c>
      <c r="X574" s="380"/>
      <c r="Y574" s="380"/>
      <c r="Z574" s="380"/>
      <c r="AA574" s="380"/>
      <c r="AB574" s="380"/>
      <c r="AC574" s="199"/>
      <c r="AD574" s="381">
        <v>0</v>
      </c>
      <c r="AE574" s="381"/>
      <c r="AF574" s="381"/>
      <c r="AG574" s="381"/>
      <c r="AH574" s="381"/>
      <c r="AI574" s="381"/>
    </row>
    <row r="575" spans="1:35" ht="15" customHeight="1" hidden="1" outlineLevel="2">
      <c r="A575" s="159"/>
      <c r="B575" s="160"/>
      <c r="C575" s="555" t="s">
        <v>525</v>
      </c>
      <c r="D575" s="555"/>
      <c r="E575" s="555"/>
      <c r="F575" s="555"/>
      <c r="G575" s="555"/>
      <c r="H575" s="555"/>
      <c r="I575" s="389">
        <v>0</v>
      </c>
      <c r="J575" s="389"/>
      <c r="K575" s="389"/>
      <c r="L575" s="389"/>
      <c r="M575" s="389"/>
      <c r="N575" s="389"/>
      <c r="O575" s="195"/>
      <c r="P575" s="389">
        <v>0</v>
      </c>
      <c r="Q575" s="389"/>
      <c r="R575" s="389"/>
      <c r="S575" s="389"/>
      <c r="T575" s="389"/>
      <c r="U575" s="389"/>
      <c r="V575" s="195"/>
      <c r="W575" s="373">
        <v>0</v>
      </c>
      <c r="X575" s="373"/>
      <c r="Y575" s="373"/>
      <c r="Z575" s="373"/>
      <c r="AA575" s="373"/>
      <c r="AB575" s="373"/>
      <c r="AC575" s="195"/>
      <c r="AD575" s="373">
        <v>0</v>
      </c>
      <c r="AE575" s="373"/>
      <c r="AF575" s="373"/>
      <c r="AG575" s="373"/>
      <c r="AH575" s="373"/>
      <c r="AI575" s="373"/>
    </row>
    <row r="576" spans="1:35" ht="27.75" customHeight="1" hidden="1" outlineLevel="2">
      <c r="A576" s="159"/>
      <c r="B576" s="160"/>
      <c r="C576" s="552" t="s">
        <v>550</v>
      </c>
      <c r="D576" s="552"/>
      <c r="E576" s="552"/>
      <c r="F576" s="552"/>
      <c r="G576" s="552"/>
      <c r="H576" s="552"/>
      <c r="I576" s="387">
        <v>0</v>
      </c>
      <c r="J576" s="387"/>
      <c r="K576" s="387"/>
      <c r="L576" s="387"/>
      <c r="M576" s="387"/>
      <c r="N576" s="387"/>
      <c r="O576" s="199"/>
      <c r="P576" s="387">
        <v>0</v>
      </c>
      <c r="Q576" s="387"/>
      <c r="R576" s="387"/>
      <c r="S576" s="387"/>
      <c r="T576" s="387"/>
      <c r="U576" s="387"/>
      <c r="V576" s="199"/>
      <c r="W576" s="380">
        <v>0</v>
      </c>
      <c r="X576" s="380"/>
      <c r="Y576" s="380"/>
      <c r="Z576" s="380"/>
      <c r="AA576" s="380"/>
      <c r="AB576" s="380"/>
      <c r="AC576" s="199"/>
      <c r="AD576" s="534">
        <v>0</v>
      </c>
      <c r="AE576" s="534"/>
      <c r="AF576" s="534"/>
      <c r="AG576" s="534"/>
      <c r="AH576" s="534"/>
      <c r="AI576" s="534"/>
    </row>
    <row r="577" spans="1:35" ht="15" customHeight="1" hidden="1" outlineLevel="2">
      <c r="A577" s="159"/>
      <c r="B577" s="160"/>
      <c r="C577" s="552" t="s">
        <v>551</v>
      </c>
      <c r="D577" s="552"/>
      <c r="E577" s="552"/>
      <c r="F577" s="552"/>
      <c r="G577" s="552"/>
      <c r="H577" s="552"/>
      <c r="I577" s="380">
        <v>0</v>
      </c>
      <c r="J577" s="380"/>
      <c r="K577" s="380"/>
      <c r="L577" s="380"/>
      <c r="M577" s="380"/>
      <c r="N577" s="380"/>
      <c r="O577" s="199"/>
      <c r="P577" s="532">
        <v>0</v>
      </c>
      <c r="Q577" s="532"/>
      <c r="R577" s="532"/>
      <c r="S577" s="532"/>
      <c r="T577" s="532"/>
      <c r="U577" s="532"/>
      <c r="V577" s="199"/>
      <c r="W577" s="532">
        <v>0</v>
      </c>
      <c r="X577" s="532"/>
      <c r="Y577" s="532"/>
      <c r="Z577" s="532"/>
      <c r="AA577" s="532"/>
      <c r="AB577" s="532"/>
      <c r="AC577" s="199"/>
      <c r="AD577" s="553">
        <v>0</v>
      </c>
      <c r="AE577" s="553"/>
      <c r="AF577" s="553"/>
      <c r="AG577" s="553"/>
      <c r="AH577" s="553"/>
      <c r="AI577" s="553"/>
    </row>
    <row r="578" spans="1:35" ht="15" customHeight="1" hidden="1" outlineLevel="2" thickBot="1">
      <c r="A578" s="159"/>
      <c r="B578" s="160"/>
      <c r="C578" s="554" t="s">
        <v>529</v>
      </c>
      <c r="D578" s="554"/>
      <c r="E578" s="554"/>
      <c r="F578" s="554"/>
      <c r="G578" s="554"/>
      <c r="H578" s="554"/>
      <c r="I578" s="392">
        <v>0</v>
      </c>
      <c r="J578" s="392"/>
      <c r="K578" s="392"/>
      <c r="L578" s="392"/>
      <c r="M578" s="392"/>
      <c r="N578" s="392"/>
      <c r="O578" s="196"/>
      <c r="P578" s="392">
        <v>0</v>
      </c>
      <c r="Q578" s="392"/>
      <c r="R578" s="392"/>
      <c r="S578" s="392"/>
      <c r="T578" s="392"/>
      <c r="U578" s="392"/>
      <c r="V578" s="196"/>
      <c r="W578" s="392">
        <v>0</v>
      </c>
      <c r="X578" s="392"/>
      <c r="Y578" s="392"/>
      <c r="Z578" s="392"/>
      <c r="AA578" s="392"/>
      <c r="AB578" s="392"/>
      <c r="AC578" s="196"/>
      <c r="AD578" s="395">
        <v>0</v>
      </c>
      <c r="AE578" s="395"/>
      <c r="AF578" s="395"/>
      <c r="AG578" s="395"/>
      <c r="AH578" s="395"/>
      <c r="AI578" s="395"/>
    </row>
    <row r="579" spans="1:35" ht="27.75" customHeight="1" hidden="1" outlineLevel="2" thickTop="1">
      <c r="A579" s="159"/>
      <c r="B579" s="160"/>
      <c r="C579" s="551" t="s">
        <v>533</v>
      </c>
      <c r="D579" s="551"/>
      <c r="E579" s="551"/>
      <c r="F579" s="551"/>
      <c r="G579" s="551"/>
      <c r="H579" s="551"/>
      <c r="I579" s="445"/>
      <c r="J579" s="445"/>
      <c r="K579" s="445"/>
      <c r="L579" s="445"/>
      <c r="M579" s="445"/>
      <c r="N579" s="445"/>
      <c r="O579" s="195"/>
      <c r="P579" s="393"/>
      <c r="Q579" s="393"/>
      <c r="R579" s="393"/>
      <c r="S579" s="393"/>
      <c r="T579" s="393"/>
      <c r="U579" s="393"/>
      <c r="V579" s="195"/>
      <c r="W579" s="393"/>
      <c r="X579" s="393"/>
      <c r="Y579" s="393"/>
      <c r="Z579" s="393"/>
      <c r="AA579" s="393"/>
      <c r="AB579" s="393"/>
      <c r="AC579" s="195"/>
      <c r="AD579" s="393"/>
      <c r="AE579" s="393"/>
      <c r="AF579" s="393"/>
      <c r="AG579" s="393"/>
      <c r="AH579" s="393"/>
      <c r="AI579" s="393"/>
    </row>
    <row r="580" spans="1:35" ht="15" customHeight="1" hidden="1" outlineLevel="2">
      <c r="A580" s="159"/>
      <c r="B580" s="160"/>
      <c r="C580" s="539" t="s">
        <v>534</v>
      </c>
      <c r="D580" s="539"/>
      <c r="E580" s="539"/>
      <c r="F580" s="539"/>
      <c r="G580" s="539"/>
      <c r="H580" s="539"/>
      <c r="I580" s="373">
        <v>0</v>
      </c>
      <c r="J580" s="373"/>
      <c r="K580" s="373"/>
      <c r="L580" s="373"/>
      <c r="M580" s="373"/>
      <c r="N580" s="373"/>
      <c r="O580" s="195"/>
      <c r="P580" s="529">
        <v>0</v>
      </c>
      <c r="Q580" s="529"/>
      <c r="R580" s="529"/>
      <c r="S580" s="529"/>
      <c r="T580" s="529"/>
      <c r="U580" s="529"/>
      <c r="V580" s="195"/>
      <c r="W580" s="529">
        <v>0</v>
      </c>
      <c r="X580" s="529"/>
      <c r="Y580" s="529"/>
      <c r="Z580" s="529"/>
      <c r="AA580" s="529"/>
      <c r="AB580" s="529"/>
      <c r="AC580" s="195"/>
      <c r="AD580" s="394">
        <v>0</v>
      </c>
      <c r="AE580" s="394"/>
      <c r="AF580" s="394"/>
      <c r="AG580" s="394"/>
      <c r="AH580" s="394"/>
      <c r="AI580" s="394"/>
    </row>
    <row r="581" spans="1:35" ht="15" customHeight="1" hidden="1" outlineLevel="2" thickBot="1">
      <c r="A581" s="159"/>
      <c r="B581" s="160"/>
      <c r="C581" s="525" t="s">
        <v>535</v>
      </c>
      <c r="D581" s="525"/>
      <c r="E581" s="525"/>
      <c r="F581" s="525"/>
      <c r="G581" s="525"/>
      <c r="H581" s="525"/>
      <c r="I581" s="549">
        <v>0</v>
      </c>
      <c r="J581" s="549"/>
      <c r="K581" s="549"/>
      <c r="L581" s="549"/>
      <c r="M581" s="549"/>
      <c r="N581" s="549"/>
      <c r="O581" s="195"/>
      <c r="P581" s="549">
        <v>0</v>
      </c>
      <c r="Q581" s="549"/>
      <c r="R581" s="549"/>
      <c r="S581" s="549"/>
      <c r="T581" s="549"/>
      <c r="U581" s="549"/>
      <c r="V581" s="195"/>
      <c r="W581" s="549">
        <v>0</v>
      </c>
      <c r="X581" s="549"/>
      <c r="Y581" s="549"/>
      <c r="Z581" s="549"/>
      <c r="AA581" s="549"/>
      <c r="AB581" s="549"/>
      <c r="AC581" s="195"/>
      <c r="AD581" s="550">
        <v>0</v>
      </c>
      <c r="AE581" s="550"/>
      <c r="AF581" s="550"/>
      <c r="AG581" s="550"/>
      <c r="AH581" s="550"/>
      <c r="AI581" s="550"/>
    </row>
    <row r="582" spans="1:35" ht="15" customHeight="1" hidden="1" outlineLevel="2" thickTop="1">
      <c r="A582" s="159"/>
      <c r="B582" s="160"/>
      <c r="C582" s="185"/>
      <c r="D582" s="182"/>
      <c r="E582" s="182"/>
      <c r="F582" s="182"/>
      <c r="G582" s="182"/>
      <c r="H582" s="182"/>
      <c r="I582" s="182"/>
      <c r="J582" s="182"/>
      <c r="K582" s="200"/>
      <c r="L582" s="200"/>
      <c r="M582" s="200"/>
      <c r="N582" s="200"/>
      <c r="O582" s="201"/>
      <c r="P582" s="200"/>
      <c r="Q582" s="200"/>
      <c r="R582" s="200"/>
      <c r="S582" s="200"/>
      <c r="T582" s="200"/>
      <c r="U582" s="200"/>
      <c r="V582" s="200"/>
      <c r="W582" s="202"/>
      <c r="X582" s="202"/>
      <c r="Y582" s="202"/>
      <c r="Z582" s="202"/>
      <c r="AA582" s="202"/>
      <c r="AB582" s="202"/>
      <c r="AC582" s="203"/>
      <c r="AD582" s="203"/>
      <c r="AE582" s="203"/>
      <c r="AF582" s="203"/>
      <c r="AG582" s="203"/>
      <c r="AH582" s="203"/>
      <c r="AI582" s="203"/>
    </row>
    <row r="583" spans="1:35" ht="15" customHeight="1" hidden="1" outlineLevel="2">
      <c r="A583" s="159"/>
      <c r="B583" s="160"/>
      <c r="C583" s="182" t="s">
        <v>553</v>
      </c>
      <c r="D583" s="182"/>
      <c r="E583" s="182"/>
      <c r="F583" s="182"/>
      <c r="G583" s="182"/>
      <c r="H583" s="182"/>
      <c r="I583" s="182"/>
      <c r="J583" s="182"/>
      <c r="K583" s="182"/>
      <c r="L583" s="182"/>
      <c r="M583" s="182"/>
      <c r="N583" s="182"/>
      <c r="O583" s="182"/>
      <c r="P583" s="182"/>
      <c r="Q583" s="182"/>
      <c r="R583" s="182"/>
      <c r="S583" s="182"/>
      <c r="T583" s="182"/>
      <c r="U583" s="182"/>
      <c r="V583" s="182"/>
      <c r="W583" s="183"/>
      <c r="X583" s="183"/>
      <c r="Y583" s="183"/>
      <c r="Z583" s="183"/>
      <c r="AA583" s="183"/>
      <c r="AB583" s="183"/>
      <c r="AC583" s="163"/>
      <c r="AD583" s="439">
        <v>0</v>
      </c>
      <c r="AE583" s="439"/>
      <c r="AF583" s="439"/>
      <c r="AG583" s="439"/>
      <c r="AH583" s="439"/>
      <c r="AI583" s="439"/>
    </row>
    <row r="584" spans="1:35" ht="27.75" customHeight="1" hidden="1" outlineLevel="2">
      <c r="A584" s="159"/>
      <c r="B584" s="160"/>
      <c r="C584" s="545" t="s">
        <v>554</v>
      </c>
      <c r="D584" s="545"/>
      <c r="E584" s="545"/>
      <c r="F584" s="545"/>
      <c r="G584" s="545"/>
      <c r="H584" s="545"/>
      <c r="I584" s="545"/>
      <c r="J584" s="545"/>
      <c r="K584" s="545"/>
      <c r="L584" s="545"/>
      <c r="M584" s="545"/>
      <c r="N584" s="545"/>
      <c r="O584" s="545"/>
      <c r="P584" s="545"/>
      <c r="Q584" s="545"/>
      <c r="R584" s="545"/>
      <c r="S584" s="545"/>
      <c r="T584" s="545"/>
      <c r="U584" s="545"/>
      <c r="V584" s="545"/>
      <c r="W584" s="545"/>
      <c r="X584" s="545"/>
      <c r="Y584" s="545"/>
      <c r="Z584" s="545"/>
      <c r="AA584" s="545"/>
      <c r="AB584" s="545"/>
      <c r="AC584" s="545"/>
      <c r="AD584" s="545"/>
      <c r="AE584" s="545"/>
      <c r="AF584" s="545"/>
      <c r="AG584" s="545"/>
      <c r="AH584" s="545"/>
      <c r="AI584" s="545"/>
    </row>
    <row r="585" spans="1:35" ht="15" customHeight="1" hidden="1" outlineLevel="2">
      <c r="A585" s="159"/>
      <c r="B585" s="160"/>
      <c r="C585" s="546" t="s">
        <v>555</v>
      </c>
      <c r="D585" s="546"/>
      <c r="E585" s="546"/>
      <c r="F585" s="546"/>
      <c r="G585" s="546"/>
      <c r="H585" s="546"/>
      <c r="I585" s="546"/>
      <c r="J585" s="546"/>
      <c r="K585" s="546"/>
      <c r="L585" s="546"/>
      <c r="M585" s="546"/>
      <c r="N585" s="546"/>
      <c r="O585" s="546"/>
      <c r="P585" s="546"/>
      <c r="Q585" s="546"/>
      <c r="R585" s="546"/>
      <c r="S585" s="546"/>
      <c r="T585" s="546"/>
      <c r="U585" s="546"/>
      <c r="V585" s="546"/>
      <c r="W585" s="546"/>
      <c r="X585" s="546"/>
      <c r="Y585" s="546"/>
      <c r="Z585" s="546"/>
      <c r="AA585" s="546"/>
      <c r="AB585" s="546"/>
      <c r="AC585" s="546"/>
      <c r="AD585" s="546"/>
      <c r="AE585" s="546"/>
      <c r="AF585" s="546"/>
      <c r="AG585" s="546"/>
      <c r="AH585" s="546"/>
      <c r="AI585" s="546"/>
    </row>
    <row r="586" spans="1:35" ht="1.5" customHeight="1" hidden="1" outlineLevel="2">
      <c r="A586" s="159"/>
      <c r="B586" s="160"/>
      <c r="C586" s="182"/>
      <c r="D586" s="182"/>
      <c r="E586" s="182"/>
      <c r="F586" s="182"/>
      <c r="G586" s="182"/>
      <c r="H586" s="182"/>
      <c r="I586" s="182"/>
      <c r="J586" s="182"/>
      <c r="K586" s="182"/>
      <c r="L586" s="182"/>
      <c r="M586" s="182"/>
      <c r="N586" s="182"/>
      <c r="O586" s="182"/>
      <c r="P586" s="182"/>
      <c r="Q586" s="182"/>
      <c r="R586" s="182"/>
      <c r="S586" s="182"/>
      <c r="T586" s="182"/>
      <c r="U586" s="182"/>
      <c r="V586" s="182"/>
      <c r="W586" s="183"/>
      <c r="X586" s="183"/>
      <c r="Y586" s="183"/>
      <c r="Z586" s="183"/>
      <c r="AA586" s="183"/>
      <c r="AB586" s="183"/>
      <c r="AC586" s="163"/>
      <c r="AD586" s="163"/>
      <c r="AE586" s="163"/>
      <c r="AF586" s="163"/>
      <c r="AG586" s="163"/>
      <c r="AH586" s="163"/>
      <c r="AI586" s="163"/>
    </row>
    <row r="587" spans="1:35" ht="1.5" customHeight="1" hidden="1" outlineLevel="1" collapsed="1">
      <c r="A587" s="159"/>
      <c r="B587" s="160"/>
      <c r="C587" s="182"/>
      <c r="D587" s="182"/>
      <c r="E587" s="182"/>
      <c r="F587" s="182"/>
      <c r="G587" s="182"/>
      <c r="H587" s="182"/>
      <c r="I587" s="182"/>
      <c r="J587" s="182"/>
      <c r="K587" s="182"/>
      <c r="L587" s="182"/>
      <c r="M587" s="182"/>
      <c r="N587" s="182"/>
      <c r="O587" s="182"/>
      <c r="P587" s="182"/>
      <c r="Q587" s="182"/>
      <c r="R587" s="182"/>
      <c r="S587" s="182"/>
      <c r="T587" s="182"/>
      <c r="U587" s="182"/>
      <c r="V587" s="182"/>
      <c r="W587" s="183"/>
      <c r="X587" s="183"/>
      <c r="Y587" s="183"/>
      <c r="Z587" s="183"/>
      <c r="AA587" s="183"/>
      <c r="AB587" s="183"/>
      <c r="AC587" s="163"/>
      <c r="AD587" s="163"/>
      <c r="AE587" s="163"/>
      <c r="AF587" s="163"/>
      <c r="AG587" s="163"/>
      <c r="AH587" s="163"/>
      <c r="AI587" s="163"/>
    </row>
    <row r="588" spans="1:35" ht="1.5" customHeight="1" collapsed="1">
      <c r="A588" s="159"/>
      <c r="B588" s="181"/>
      <c r="C588" s="182"/>
      <c r="D588" s="182"/>
      <c r="E588" s="182"/>
      <c r="F588" s="182"/>
      <c r="G588" s="182"/>
      <c r="H588" s="182"/>
      <c r="I588" s="182"/>
      <c r="J588" s="182"/>
      <c r="K588" s="182"/>
      <c r="L588" s="182"/>
      <c r="M588" s="182"/>
      <c r="N588" s="182"/>
      <c r="O588" s="182"/>
      <c r="P588" s="182"/>
      <c r="Q588" s="182"/>
      <c r="R588" s="182"/>
      <c r="S588" s="182"/>
      <c r="T588" s="182"/>
      <c r="U588" s="182"/>
      <c r="V588" s="182"/>
      <c r="W588" s="183"/>
      <c r="X588" s="183"/>
      <c r="Y588" s="183"/>
      <c r="Z588" s="183"/>
      <c r="AA588" s="183"/>
      <c r="AB588" s="183"/>
      <c r="AC588" s="163"/>
      <c r="AD588" s="163"/>
      <c r="AE588" s="163"/>
      <c r="AF588" s="163"/>
      <c r="AG588" s="163"/>
      <c r="AH588" s="163"/>
      <c r="AI588" s="163"/>
    </row>
    <row r="589" spans="1:35" ht="9" customHeight="1" outlineLevel="1">
      <c r="A589" s="159"/>
      <c r="B589" s="160"/>
      <c r="C589" s="182"/>
      <c r="D589" s="182"/>
      <c r="E589" s="182"/>
      <c r="F589" s="182"/>
      <c r="G589" s="182"/>
      <c r="H589" s="182"/>
      <c r="I589" s="182"/>
      <c r="J589" s="182"/>
      <c r="K589" s="182"/>
      <c r="L589" s="182"/>
      <c r="M589" s="182"/>
      <c r="N589" s="182"/>
      <c r="O589" s="182"/>
      <c r="P589" s="182"/>
      <c r="Q589" s="182"/>
      <c r="R589" s="182"/>
      <c r="S589" s="182"/>
      <c r="T589" s="182"/>
      <c r="U589" s="182"/>
      <c r="V589" s="182"/>
      <c r="W589" s="183"/>
      <c r="X589" s="183"/>
      <c r="Y589" s="183"/>
      <c r="Z589" s="183"/>
      <c r="AA589" s="183"/>
      <c r="AB589" s="183"/>
      <c r="AC589" s="163"/>
      <c r="AD589" s="163"/>
      <c r="AE589" s="163"/>
      <c r="AF589" s="163"/>
      <c r="AG589" s="163"/>
      <c r="AH589" s="163"/>
      <c r="AI589" s="163"/>
    </row>
    <row r="590" spans="1:35" s="283" customFormat="1" ht="15" customHeight="1" outlineLevel="1">
      <c r="A590" s="159">
        <v>10</v>
      </c>
      <c r="B590" s="160" t="s">
        <v>194</v>
      </c>
      <c r="C590" s="185" t="s">
        <v>556</v>
      </c>
      <c r="D590" s="182"/>
      <c r="E590" s="182"/>
      <c r="F590" s="182"/>
      <c r="G590" s="182"/>
      <c r="H590" s="182"/>
      <c r="I590" s="182"/>
      <c r="J590" s="182"/>
      <c r="K590" s="182"/>
      <c r="L590" s="182"/>
      <c r="M590" s="182"/>
      <c r="N590" s="182"/>
      <c r="O590" s="182"/>
      <c r="P590" s="182"/>
      <c r="Q590" s="182"/>
      <c r="R590" s="182"/>
      <c r="S590" s="182"/>
      <c r="T590" s="182"/>
      <c r="U590" s="182"/>
      <c r="V590" s="182"/>
      <c r="W590" s="183"/>
      <c r="X590" s="183"/>
      <c r="Y590" s="183"/>
      <c r="Z590" s="183"/>
      <c r="AA590" s="183"/>
      <c r="AB590" s="183"/>
      <c r="AC590" s="163"/>
      <c r="AD590" s="163"/>
      <c r="AE590" s="163"/>
      <c r="AF590" s="163"/>
      <c r="AG590" s="163"/>
      <c r="AH590" s="163"/>
      <c r="AI590" s="163"/>
    </row>
    <row r="591" spans="1:35" ht="15" customHeight="1" hidden="1" outlineLevel="2">
      <c r="A591" s="159"/>
      <c r="B591" s="160"/>
      <c r="C591" s="185"/>
      <c r="D591" s="182"/>
      <c r="E591" s="182"/>
      <c r="F591" s="182"/>
      <c r="G591" s="182"/>
      <c r="H591" s="182"/>
      <c r="I591" s="182"/>
      <c r="J591" s="182"/>
      <c r="K591" s="182"/>
      <c r="L591" s="182"/>
      <c r="M591" s="182"/>
      <c r="N591" s="182"/>
      <c r="O591" s="182"/>
      <c r="P591" s="182"/>
      <c r="Q591" s="182"/>
      <c r="R591" s="182"/>
      <c r="S591" s="182"/>
      <c r="T591" s="182"/>
      <c r="U591" s="182"/>
      <c r="V591" s="182"/>
      <c r="W591" s="183"/>
      <c r="X591" s="183"/>
      <c r="Y591" s="183"/>
      <c r="Z591" s="183"/>
      <c r="AA591" s="183"/>
      <c r="AB591" s="183"/>
      <c r="AC591" s="163"/>
      <c r="AD591" s="163"/>
      <c r="AE591" s="163"/>
      <c r="AF591" s="163"/>
      <c r="AG591" s="163"/>
      <c r="AH591" s="163"/>
      <c r="AI591" s="163"/>
    </row>
    <row r="592" spans="1:35" ht="15" customHeight="1" hidden="1" outlineLevel="2">
      <c r="A592" s="159"/>
      <c r="B592" s="160"/>
      <c r="C592" s="182" t="s">
        <v>557</v>
      </c>
      <c r="D592" s="182"/>
      <c r="E592" s="182"/>
      <c r="F592" s="182"/>
      <c r="G592" s="182"/>
      <c r="H592" s="182"/>
      <c r="I592" s="182"/>
      <c r="J592" s="182"/>
      <c r="K592" s="182"/>
      <c r="L592" s="182"/>
      <c r="M592" s="182"/>
      <c r="N592" s="182"/>
      <c r="O592" s="182"/>
      <c r="P592" s="182"/>
      <c r="Q592" s="182"/>
      <c r="R592" s="182"/>
      <c r="S592" s="182"/>
      <c r="T592" s="182"/>
      <c r="U592" s="182"/>
      <c r="V592" s="182"/>
      <c r="W592" s="183"/>
      <c r="X592" s="183"/>
      <c r="Y592" s="183"/>
      <c r="Z592" s="183"/>
      <c r="AA592" s="183"/>
      <c r="AB592" s="183"/>
      <c r="AC592" s="163"/>
      <c r="AD592" s="163"/>
      <c r="AE592" s="163"/>
      <c r="AF592" s="163"/>
      <c r="AG592" s="163"/>
      <c r="AH592" s="163"/>
      <c r="AI592" s="163"/>
    </row>
    <row r="593" spans="1:35" ht="1.5" customHeight="1" outlineLevel="1" collapsed="1">
      <c r="A593" s="159"/>
      <c r="B593" s="160"/>
      <c r="C593" s="182"/>
      <c r="D593" s="182"/>
      <c r="E593" s="182"/>
      <c r="F593" s="182"/>
      <c r="G593" s="182"/>
      <c r="H593" s="182"/>
      <c r="I593" s="182"/>
      <c r="J593" s="182"/>
      <c r="K593" s="182"/>
      <c r="L593" s="182"/>
      <c r="M593" s="182"/>
      <c r="N593" s="182"/>
      <c r="O593" s="182"/>
      <c r="P593" s="182"/>
      <c r="Q593" s="182"/>
      <c r="R593" s="182"/>
      <c r="S593" s="182"/>
      <c r="T593" s="182"/>
      <c r="U593" s="182"/>
      <c r="V593" s="182"/>
      <c r="W593" s="183"/>
      <c r="X593" s="183"/>
      <c r="Y593" s="183"/>
      <c r="Z593" s="183"/>
      <c r="AA593" s="183"/>
      <c r="AB593" s="183"/>
      <c r="AC593" s="163"/>
      <c r="AD593" s="163"/>
      <c r="AE593" s="163"/>
      <c r="AF593" s="163"/>
      <c r="AG593" s="163"/>
      <c r="AH593" s="163"/>
      <c r="AI593" s="163"/>
    </row>
    <row r="594" spans="1:35" ht="12.75" customHeight="1" outlineLevel="2">
      <c r="A594" s="159"/>
      <c r="B594" s="160"/>
      <c r="C594" s="185"/>
      <c r="D594" s="182"/>
      <c r="E594" s="182"/>
      <c r="F594" s="182"/>
      <c r="G594" s="182"/>
      <c r="H594" s="182"/>
      <c r="I594" s="182"/>
      <c r="J594" s="182"/>
      <c r="K594" s="182"/>
      <c r="L594" s="182"/>
      <c r="M594" s="182"/>
      <c r="N594" s="182"/>
      <c r="O594" s="182"/>
      <c r="P594" s="182"/>
      <c r="Q594" s="182"/>
      <c r="R594" s="182"/>
      <c r="S594" s="182"/>
      <c r="T594" s="182"/>
      <c r="U594" s="182"/>
      <c r="V594" s="182"/>
      <c r="W594" s="183"/>
      <c r="X594" s="183"/>
      <c r="Y594" s="183"/>
      <c r="Z594" s="183"/>
      <c r="AA594" s="183"/>
      <c r="AB594" s="183"/>
      <c r="AC594" s="163"/>
      <c r="AD594" s="186"/>
      <c r="AE594" s="163"/>
      <c r="AF594" s="163"/>
      <c r="AG594" s="163"/>
      <c r="AH594" s="163"/>
      <c r="AI594" s="204"/>
    </row>
    <row r="595" spans="1:35" ht="15" customHeight="1" hidden="1" outlineLevel="3">
      <c r="A595" s="159"/>
      <c r="B595" s="160"/>
      <c r="C595" s="187" t="s">
        <v>511</v>
      </c>
      <c r="D595" s="187"/>
      <c r="E595" s="187"/>
      <c r="F595" s="187"/>
      <c r="G595" s="187"/>
      <c r="H595" s="187"/>
      <c r="I595" s="547" t="s">
        <v>558</v>
      </c>
      <c r="J595" s="547"/>
      <c r="K595" s="547"/>
      <c r="L595" s="547"/>
      <c r="M595" s="547"/>
      <c r="N595" s="547"/>
      <c r="O595" s="188"/>
      <c r="P595" s="547" t="s">
        <v>559</v>
      </c>
      <c r="Q595" s="547"/>
      <c r="R595" s="547"/>
      <c r="S595" s="547"/>
      <c r="T595" s="547"/>
      <c r="U595" s="547"/>
      <c r="V595" s="188"/>
      <c r="W595" s="547" t="s">
        <v>560</v>
      </c>
      <c r="X595" s="547"/>
      <c r="Y595" s="547"/>
      <c r="Z595" s="547"/>
      <c r="AA595" s="547"/>
      <c r="AB595" s="547"/>
      <c r="AC595" s="188"/>
      <c r="AD595" s="548" t="s">
        <v>515</v>
      </c>
      <c r="AE595" s="548"/>
      <c r="AF595" s="548"/>
      <c r="AG595" s="548"/>
      <c r="AH595" s="548"/>
      <c r="AI595" s="548"/>
    </row>
    <row r="596" spans="1:35" ht="27.75" customHeight="1" outlineLevel="2" collapsed="1">
      <c r="A596" s="159"/>
      <c r="B596" s="160"/>
      <c r="C596" s="189"/>
      <c r="D596" s="189"/>
      <c r="E596" s="189"/>
      <c r="F596" s="189"/>
      <c r="G596" s="189"/>
      <c r="H596" s="189"/>
      <c r="I596" s="541" t="s">
        <v>561</v>
      </c>
      <c r="J596" s="541"/>
      <c r="K596" s="541"/>
      <c r="L596" s="541"/>
      <c r="M596" s="541"/>
      <c r="N596" s="541"/>
      <c r="O596" s="190"/>
      <c r="P596" s="467" t="s">
        <v>562</v>
      </c>
      <c r="Q596" s="467"/>
      <c r="R596" s="467"/>
      <c r="S596" s="467"/>
      <c r="T596" s="467"/>
      <c r="U596" s="467"/>
      <c r="V596" s="191"/>
      <c r="W596" s="468" t="s">
        <v>563</v>
      </c>
      <c r="X596" s="468"/>
      <c r="Y596" s="468"/>
      <c r="Z596" s="468"/>
      <c r="AA596" s="468"/>
      <c r="AB596" s="468"/>
      <c r="AC596" s="191"/>
      <c r="AD596" s="399" t="s">
        <v>519</v>
      </c>
      <c r="AE596" s="399"/>
      <c r="AF596" s="399"/>
      <c r="AG596" s="399"/>
      <c r="AH596" s="399"/>
      <c r="AI596" s="399"/>
    </row>
    <row r="597" spans="1:35" ht="15" customHeight="1" outlineLevel="2">
      <c r="A597" s="159"/>
      <c r="B597" s="160"/>
      <c r="C597" s="542"/>
      <c r="D597" s="542"/>
      <c r="E597" s="542"/>
      <c r="F597" s="542"/>
      <c r="G597" s="542"/>
      <c r="H597" s="542"/>
      <c r="I597" s="543" t="s">
        <v>11</v>
      </c>
      <c r="J597" s="543"/>
      <c r="K597" s="543"/>
      <c r="L597" s="543"/>
      <c r="M597" s="543"/>
      <c r="N597" s="543"/>
      <c r="O597" s="207"/>
      <c r="P597" s="544" t="s">
        <v>11</v>
      </c>
      <c r="Q597" s="544"/>
      <c r="R597" s="544"/>
      <c r="S597" s="544"/>
      <c r="T597" s="544"/>
      <c r="U597" s="544"/>
      <c r="V597" s="208"/>
      <c r="W597" s="544" t="s">
        <v>11</v>
      </c>
      <c r="X597" s="544"/>
      <c r="Y597" s="544"/>
      <c r="Z597" s="544"/>
      <c r="AA597" s="544"/>
      <c r="AB597" s="544"/>
      <c r="AC597" s="208"/>
      <c r="AD597" s="544" t="s">
        <v>11</v>
      </c>
      <c r="AE597" s="544"/>
      <c r="AF597" s="544"/>
      <c r="AG597" s="544"/>
      <c r="AH597" s="544"/>
      <c r="AI597" s="544"/>
    </row>
    <row r="598" spans="1:35" ht="15" customHeight="1" outlineLevel="2">
      <c r="A598" s="159"/>
      <c r="B598" s="160"/>
      <c r="C598" s="525" t="s">
        <v>564</v>
      </c>
      <c r="D598" s="525"/>
      <c r="E598" s="525"/>
      <c r="F598" s="525"/>
      <c r="G598" s="525"/>
      <c r="H598" s="525"/>
      <c r="I598" s="540"/>
      <c r="J598" s="540"/>
      <c r="K598" s="540"/>
      <c r="L598" s="540"/>
      <c r="M598" s="540"/>
      <c r="N598" s="540"/>
      <c r="O598" s="195"/>
      <c r="P598" s="373"/>
      <c r="Q598" s="373"/>
      <c r="R598" s="373"/>
      <c r="S598" s="373"/>
      <c r="T598" s="373"/>
      <c r="U598" s="373"/>
      <c r="V598" s="195"/>
      <c r="W598" s="373"/>
      <c r="X598" s="373"/>
      <c r="Y598" s="373"/>
      <c r="Z598" s="373"/>
      <c r="AA598" s="373"/>
      <c r="AB598" s="373"/>
      <c r="AC598" s="195"/>
      <c r="AD598" s="373"/>
      <c r="AE598" s="373"/>
      <c r="AF598" s="373"/>
      <c r="AG598" s="373"/>
      <c r="AH598" s="373"/>
      <c r="AI598" s="373"/>
    </row>
    <row r="599" spans="1:35" ht="15" customHeight="1" outlineLevel="2">
      <c r="A599" s="159"/>
      <c r="B599" s="160"/>
      <c r="C599" s="539" t="s">
        <v>521</v>
      </c>
      <c r="D599" s="539"/>
      <c r="E599" s="539"/>
      <c r="F599" s="539"/>
      <c r="G599" s="539"/>
      <c r="H599" s="539"/>
      <c r="I599" s="533">
        <v>0</v>
      </c>
      <c r="J599" s="533"/>
      <c r="K599" s="533"/>
      <c r="L599" s="533"/>
      <c r="M599" s="533"/>
      <c r="N599" s="533"/>
      <c r="O599" s="196"/>
      <c r="P599" s="537">
        <v>20000000</v>
      </c>
      <c r="Q599" s="537"/>
      <c r="R599" s="537"/>
      <c r="S599" s="537"/>
      <c r="T599" s="537"/>
      <c r="U599" s="537"/>
      <c r="V599" s="196"/>
      <c r="W599" s="537">
        <v>349021000</v>
      </c>
      <c r="X599" s="537"/>
      <c r="Y599" s="537"/>
      <c r="Z599" s="537"/>
      <c r="AA599" s="537"/>
      <c r="AB599" s="537"/>
      <c r="AC599" s="196"/>
      <c r="AD599" s="396">
        <f>P599+W599</f>
        <v>369021000</v>
      </c>
      <c r="AE599" s="396"/>
      <c r="AF599" s="396"/>
      <c r="AG599" s="396"/>
      <c r="AH599" s="396"/>
      <c r="AI599" s="396"/>
    </row>
    <row r="600" spans="1:35" ht="15" customHeight="1" outlineLevel="2">
      <c r="A600" s="159"/>
      <c r="B600" s="160"/>
      <c r="C600" s="539" t="s">
        <v>522</v>
      </c>
      <c r="D600" s="539"/>
      <c r="E600" s="539"/>
      <c r="F600" s="539"/>
      <c r="G600" s="539"/>
      <c r="H600" s="539"/>
      <c r="I600" s="372">
        <v>0</v>
      </c>
      <c r="J600" s="372"/>
      <c r="K600" s="372"/>
      <c r="L600" s="372"/>
      <c r="M600" s="372"/>
      <c r="N600" s="372"/>
      <c r="O600" s="197"/>
      <c r="P600" s="389">
        <v>0</v>
      </c>
      <c r="Q600" s="389"/>
      <c r="R600" s="389"/>
      <c r="S600" s="389"/>
      <c r="T600" s="389"/>
      <c r="U600" s="389"/>
      <c r="V600" s="197"/>
      <c r="W600" s="389">
        <v>0</v>
      </c>
      <c r="X600" s="389"/>
      <c r="Y600" s="389"/>
      <c r="Z600" s="389"/>
      <c r="AA600" s="389"/>
      <c r="AB600" s="389"/>
      <c r="AC600" s="197"/>
      <c r="AD600" s="373">
        <v>0</v>
      </c>
      <c r="AE600" s="373"/>
      <c r="AF600" s="373"/>
      <c r="AG600" s="373"/>
      <c r="AH600" s="373"/>
      <c r="AI600" s="373"/>
    </row>
    <row r="601" spans="1:35" ht="15" customHeight="1" outlineLevel="2">
      <c r="A601" s="159"/>
      <c r="B601" s="160"/>
      <c r="C601" s="539" t="s">
        <v>525</v>
      </c>
      <c r="D601" s="539"/>
      <c r="E601" s="539"/>
      <c r="F601" s="539"/>
      <c r="G601" s="539"/>
      <c r="H601" s="539"/>
      <c r="I601" s="372"/>
      <c r="J601" s="372"/>
      <c r="K601" s="372"/>
      <c r="L601" s="372"/>
      <c r="M601" s="372"/>
      <c r="N601" s="372"/>
      <c r="O601" s="197"/>
      <c r="P601" s="389">
        <f>P602</f>
        <v>-20000000</v>
      </c>
      <c r="Q601" s="389"/>
      <c r="R601" s="389"/>
      <c r="S601" s="389"/>
      <c r="T601" s="389"/>
      <c r="U601" s="389"/>
      <c r="V601" s="197"/>
      <c r="W601" s="389">
        <f>W602</f>
        <v>-57485000</v>
      </c>
      <c r="X601" s="389"/>
      <c r="Y601" s="389"/>
      <c r="Z601" s="389"/>
      <c r="AA601" s="389"/>
      <c r="AB601" s="389"/>
      <c r="AC601" s="197"/>
      <c r="AD601" s="373">
        <f>AD602</f>
        <v>-77485000</v>
      </c>
      <c r="AE601" s="373"/>
      <c r="AF601" s="373"/>
      <c r="AG601" s="373"/>
      <c r="AH601" s="373"/>
      <c r="AI601" s="373"/>
    </row>
    <row r="602" spans="1:35" ht="15" customHeight="1" outlineLevel="2">
      <c r="A602" s="159"/>
      <c r="B602" s="160"/>
      <c r="C602" s="378" t="s">
        <v>818</v>
      </c>
      <c r="D602" s="379"/>
      <c r="E602" s="379"/>
      <c r="F602" s="379"/>
      <c r="G602" s="379"/>
      <c r="H602" s="379"/>
      <c r="I602" s="379"/>
      <c r="J602" s="379"/>
      <c r="K602" s="379"/>
      <c r="L602" s="379"/>
      <c r="M602" s="379"/>
      <c r="N602" s="379"/>
      <c r="O602" s="198"/>
      <c r="P602" s="387">
        <v>-20000000</v>
      </c>
      <c r="Q602" s="387"/>
      <c r="R602" s="387"/>
      <c r="S602" s="387"/>
      <c r="T602" s="387"/>
      <c r="U602" s="387"/>
      <c r="V602" s="198"/>
      <c r="W602" s="380">
        <v>-57485000</v>
      </c>
      <c r="X602" s="380"/>
      <c r="Y602" s="380"/>
      <c r="Z602" s="380"/>
      <c r="AA602" s="380"/>
      <c r="AB602" s="380"/>
      <c r="AC602" s="199"/>
      <c r="AD602" s="381">
        <f>P602+W602</f>
        <v>-77485000</v>
      </c>
      <c r="AE602" s="381"/>
      <c r="AF602" s="381"/>
      <c r="AG602" s="381"/>
      <c r="AH602" s="381"/>
      <c r="AI602" s="381"/>
    </row>
    <row r="603" spans="1:35" ht="27.75" customHeight="1" hidden="1" outlineLevel="2">
      <c r="A603" s="159"/>
      <c r="B603" s="160"/>
      <c r="C603" s="538" t="s">
        <v>565</v>
      </c>
      <c r="D603" s="538"/>
      <c r="E603" s="538"/>
      <c r="F603" s="538"/>
      <c r="G603" s="538"/>
      <c r="H603" s="538"/>
      <c r="I603" s="531">
        <v>0</v>
      </c>
      <c r="J603" s="531"/>
      <c r="K603" s="531"/>
      <c r="L603" s="531"/>
      <c r="M603" s="531"/>
      <c r="N603" s="531"/>
      <c r="O603" s="198"/>
      <c r="P603" s="387">
        <v>0</v>
      </c>
      <c r="Q603" s="387"/>
      <c r="R603" s="387"/>
      <c r="S603" s="387"/>
      <c r="T603" s="387"/>
      <c r="U603" s="387"/>
      <c r="V603" s="198"/>
      <c r="W603" s="380">
        <v>0</v>
      </c>
      <c r="X603" s="380"/>
      <c r="Y603" s="380"/>
      <c r="Z603" s="380"/>
      <c r="AA603" s="380"/>
      <c r="AB603" s="380"/>
      <c r="AC603" s="199"/>
      <c r="AD603" s="381">
        <v>0</v>
      </c>
      <c r="AE603" s="381"/>
      <c r="AF603" s="381"/>
      <c r="AG603" s="381"/>
      <c r="AH603" s="381"/>
      <c r="AI603" s="381"/>
    </row>
    <row r="604" spans="1:35" ht="15" customHeight="1" hidden="1" outlineLevel="2">
      <c r="A604" s="159"/>
      <c r="B604" s="160"/>
      <c r="C604" s="538" t="s">
        <v>566</v>
      </c>
      <c r="D604" s="538"/>
      <c r="E604" s="538"/>
      <c r="F604" s="538"/>
      <c r="G604" s="538"/>
      <c r="H604" s="538"/>
      <c r="I604" s="531">
        <v>0</v>
      </c>
      <c r="J604" s="531"/>
      <c r="K604" s="531"/>
      <c r="L604" s="531"/>
      <c r="M604" s="531"/>
      <c r="N604" s="531"/>
      <c r="O604" s="198"/>
      <c r="P604" s="387">
        <v>0</v>
      </c>
      <c r="Q604" s="387"/>
      <c r="R604" s="387"/>
      <c r="S604" s="387"/>
      <c r="T604" s="387"/>
      <c r="U604" s="387"/>
      <c r="V604" s="198"/>
      <c r="W604" s="380">
        <v>0</v>
      </c>
      <c r="X604" s="380"/>
      <c r="Y604" s="380"/>
      <c r="Z604" s="380"/>
      <c r="AA604" s="380"/>
      <c r="AB604" s="380"/>
      <c r="AC604" s="199"/>
      <c r="AD604" s="381">
        <v>0</v>
      </c>
      <c r="AE604" s="381"/>
      <c r="AF604" s="381"/>
      <c r="AG604" s="381"/>
      <c r="AH604" s="381"/>
      <c r="AI604" s="381"/>
    </row>
    <row r="605" spans="1:35" ht="15" customHeight="1" hidden="1" outlineLevel="2">
      <c r="A605" s="159"/>
      <c r="B605" s="160"/>
      <c r="C605" s="538" t="s">
        <v>524</v>
      </c>
      <c r="D605" s="538"/>
      <c r="E605" s="538"/>
      <c r="F605" s="538"/>
      <c r="G605" s="538"/>
      <c r="H605" s="538"/>
      <c r="I605" s="531">
        <v>0</v>
      </c>
      <c r="J605" s="531"/>
      <c r="K605" s="531"/>
      <c r="L605" s="531"/>
      <c r="M605" s="531"/>
      <c r="N605" s="531"/>
      <c r="O605" s="198"/>
      <c r="P605" s="387">
        <v>0</v>
      </c>
      <c r="Q605" s="387"/>
      <c r="R605" s="387"/>
      <c r="S605" s="387"/>
      <c r="T605" s="387"/>
      <c r="U605" s="387"/>
      <c r="V605" s="198"/>
      <c r="W605" s="380">
        <v>0</v>
      </c>
      <c r="X605" s="380"/>
      <c r="Y605" s="380"/>
      <c r="Z605" s="380"/>
      <c r="AA605" s="380"/>
      <c r="AB605" s="380"/>
      <c r="AC605" s="199"/>
      <c r="AD605" s="381">
        <v>0</v>
      </c>
      <c r="AE605" s="381"/>
      <c r="AF605" s="381"/>
      <c r="AG605" s="381"/>
      <c r="AH605" s="381"/>
      <c r="AI605" s="381"/>
    </row>
    <row r="606" spans="1:35" ht="15" customHeight="1" hidden="1" outlineLevel="2">
      <c r="A606" s="159"/>
      <c r="B606" s="160"/>
      <c r="C606" s="539" t="s">
        <v>525</v>
      </c>
      <c r="D606" s="539"/>
      <c r="E606" s="539"/>
      <c r="F606" s="539"/>
      <c r="G606" s="539"/>
      <c r="H606" s="539"/>
      <c r="I606" s="372">
        <v>0</v>
      </c>
      <c r="J606" s="372"/>
      <c r="K606" s="372"/>
      <c r="L606" s="372"/>
      <c r="M606" s="372"/>
      <c r="N606" s="372"/>
      <c r="O606" s="197"/>
      <c r="P606" s="389">
        <v>0</v>
      </c>
      <c r="Q606" s="389"/>
      <c r="R606" s="389"/>
      <c r="S606" s="389"/>
      <c r="T606" s="389"/>
      <c r="U606" s="389"/>
      <c r="V606" s="197"/>
      <c r="W606" s="389">
        <v>0</v>
      </c>
      <c r="X606" s="389"/>
      <c r="Y606" s="389"/>
      <c r="Z606" s="389"/>
      <c r="AA606" s="389"/>
      <c r="AB606" s="389"/>
      <c r="AC606" s="197"/>
      <c r="AD606" s="373">
        <v>0</v>
      </c>
      <c r="AE606" s="373"/>
      <c r="AF606" s="373"/>
      <c r="AG606" s="373"/>
      <c r="AH606" s="373"/>
      <c r="AI606" s="373"/>
    </row>
    <row r="607" spans="1:35" ht="27.75" customHeight="1" hidden="1" outlineLevel="2">
      <c r="A607" s="159"/>
      <c r="B607" s="160"/>
      <c r="C607" s="538" t="s">
        <v>527</v>
      </c>
      <c r="D607" s="538"/>
      <c r="E607" s="538"/>
      <c r="F607" s="538"/>
      <c r="G607" s="538"/>
      <c r="H607" s="538"/>
      <c r="I607" s="531">
        <v>0</v>
      </c>
      <c r="J607" s="531"/>
      <c r="K607" s="531"/>
      <c r="L607" s="531"/>
      <c r="M607" s="531"/>
      <c r="N607" s="531"/>
      <c r="O607" s="198"/>
      <c r="P607" s="387">
        <v>0</v>
      </c>
      <c r="Q607" s="387"/>
      <c r="R607" s="387"/>
      <c r="S607" s="387"/>
      <c r="T607" s="387"/>
      <c r="U607" s="387"/>
      <c r="V607" s="198"/>
      <c r="W607" s="380">
        <v>0</v>
      </c>
      <c r="X607" s="380"/>
      <c r="Y607" s="380"/>
      <c r="Z607" s="380"/>
      <c r="AA607" s="380"/>
      <c r="AB607" s="380"/>
      <c r="AC607" s="199"/>
      <c r="AD607" s="381">
        <v>0</v>
      </c>
      <c r="AE607" s="381"/>
      <c r="AF607" s="381"/>
      <c r="AG607" s="381"/>
      <c r="AH607" s="381"/>
      <c r="AI607" s="381"/>
    </row>
    <row r="608" spans="1:35" ht="15" customHeight="1" hidden="1" outlineLevel="2">
      <c r="A608" s="159"/>
      <c r="B608" s="160"/>
      <c r="C608" s="538" t="s">
        <v>528</v>
      </c>
      <c r="D608" s="538"/>
      <c r="E608" s="538"/>
      <c r="F608" s="538"/>
      <c r="G608" s="538"/>
      <c r="H608" s="538"/>
      <c r="I608" s="531">
        <v>0</v>
      </c>
      <c r="J608" s="531"/>
      <c r="K608" s="531"/>
      <c r="L608" s="531"/>
      <c r="M608" s="531"/>
      <c r="N608" s="531"/>
      <c r="O608" s="199"/>
      <c r="P608" s="532">
        <v>0</v>
      </c>
      <c r="Q608" s="532"/>
      <c r="R608" s="532"/>
      <c r="S608" s="532"/>
      <c r="T608" s="532"/>
      <c r="U608" s="532"/>
      <c r="V608" s="199"/>
      <c r="W608" s="532">
        <v>0</v>
      </c>
      <c r="X608" s="532"/>
      <c r="Y608" s="532"/>
      <c r="Z608" s="532"/>
      <c r="AA608" s="532"/>
      <c r="AB608" s="532"/>
      <c r="AC608" s="199"/>
      <c r="AD608" s="391">
        <v>0</v>
      </c>
      <c r="AE608" s="391"/>
      <c r="AF608" s="391"/>
      <c r="AG608" s="391"/>
      <c r="AH608" s="391"/>
      <c r="AI608" s="391"/>
    </row>
    <row r="609" spans="1:35" ht="15" customHeight="1" outlineLevel="2" thickBot="1">
      <c r="A609" s="159"/>
      <c r="B609" s="160"/>
      <c r="C609" s="457" t="s">
        <v>529</v>
      </c>
      <c r="D609" s="457"/>
      <c r="E609" s="457"/>
      <c r="F609" s="457"/>
      <c r="G609" s="457"/>
      <c r="H609" s="457"/>
      <c r="I609" s="533">
        <v>0</v>
      </c>
      <c r="J609" s="533"/>
      <c r="K609" s="533"/>
      <c r="L609" s="533"/>
      <c r="M609" s="533"/>
      <c r="N609" s="533"/>
      <c r="O609" s="196"/>
      <c r="P609" s="392">
        <f>P599+P601</f>
        <v>0</v>
      </c>
      <c r="Q609" s="392"/>
      <c r="R609" s="392"/>
      <c r="S609" s="392"/>
      <c r="T609" s="392"/>
      <c r="U609" s="392"/>
      <c r="V609" s="196"/>
      <c r="W609" s="392">
        <f>W599+W601</f>
        <v>291536000</v>
      </c>
      <c r="X609" s="392"/>
      <c r="Y609" s="392"/>
      <c r="Z609" s="392"/>
      <c r="AA609" s="392"/>
      <c r="AB609" s="392"/>
      <c r="AC609" s="196"/>
      <c r="AD609" s="392">
        <f>AD599+AD601</f>
        <v>291536000</v>
      </c>
      <c r="AE609" s="392"/>
      <c r="AF609" s="392"/>
      <c r="AG609" s="392"/>
      <c r="AH609" s="392"/>
      <c r="AI609" s="392"/>
    </row>
    <row r="610" spans="1:35" ht="15.75" customHeight="1" outlineLevel="2" thickTop="1">
      <c r="A610" s="159"/>
      <c r="B610" s="160"/>
      <c r="C610" s="460" t="s">
        <v>530</v>
      </c>
      <c r="D610" s="460"/>
      <c r="E610" s="460"/>
      <c r="F610" s="460"/>
      <c r="G610" s="460"/>
      <c r="H610" s="460"/>
      <c r="I610" s="460"/>
      <c r="J610" s="460"/>
      <c r="K610" s="460"/>
      <c r="L610" s="460"/>
      <c r="M610" s="460"/>
      <c r="N610" s="460"/>
      <c r="O610" s="195"/>
      <c r="P610" s="393"/>
      <c r="Q610" s="393"/>
      <c r="R610" s="393"/>
      <c r="S610" s="393"/>
      <c r="T610" s="393"/>
      <c r="U610" s="393"/>
      <c r="V610" s="195"/>
      <c r="W610" s="393"/>
      <c r="X610" s="393"/>
      <c r="Y610" s="393"/>
      <c r="Z610" s="393"/>
      <c r="AA610" s="393"/>
      <c r="AB610" s="393"/>
      <c r="AC610" s="195"/>
      <c r="AD610" s="393"/>
      <c r="AE610" s="393"/>
      <c r="AF610" s="393"/>
      <c r="AG610" s="393"/>
      <c r="AH610" s="393"/>
      <c r="AI610" s="393"/>
    </row>
    <row r="611" spans="1:35" ht="15" customHeight="1" outlineLevel="2">
      <c r="A611" s="159"/>
      <c r="B611" s="160"/>
      <c r="C611" s="371" t="s">
        <v>521</v>
      </c>
      <c r="D611" s="371"/>
      <c r="E611" s="371"/>
      <c r="F611" s="371"/>
      <c r="G611" s="371"/>
      <c r="H611" s="371"/>
      <c r="I611" s="533">
        <v>0</v>
      </c>
      <c r="J611" s="533"/>
      <c r="K611" s="533"/>
      <c r="L611" s="533"/>
      <c r="M611" s="533"/>
      <c r="N611" s="533"/>
      <c r="O611" s="196"/>
      <c r="P611" s="537">
        <v>5833331</v>
      </c>
      <c r="Q611" s="537"/>
      <c r="R611" s="537"/>
      <c r="S611" s="537"/>
      <c r="T611" s="537"/>
      <c r="U611" s="537"/>
      <c r="V611" s="196"/>
      <c r="W611" s="537">
        <v>155622692</v>
      </c>
      <c r="X611" s="537"/>
      <c r="Y611" s="537"/>
      <c r="Z611" s="537"/>
      <c r="AA611" s="537"/>
      <c r="AB611" s="537"/>
      <c r="AC611" s="196"/>
      <c r="AD611" s="396">
        <f>SUM(P611:AB611)</f>
        <v>161456023</v>
      </c>
      <c r="AE611" s="396"/>
      <c r="AF611" s="396"/>
      <c r="AG611" s="396"/>
      <c r="AH611" s="396"/>
      <c r="AI611" s="396"/>
    </row>
    <row r="612" spans="1:35" ht="15" customHeight="1" outlineLevel="2">
      <c r="A612" s="159"/>
      <c r="B612" s="160"/>
      <c r="C612" s="371" t="s">
        <v>522</v>
      </c>
      <c r="D612" s="371"/>
      <c r="E612" s="371"/>
      <c r="F612" s="371"/>
      <c r="G612" s="371"/>
      <c r="H612" s="371"/>
      <c r="I612" s="372">
        <v>0</v>
      </c>
      <c r="J612" s="372"/>
      <c r="K612" s="372"/>
      <c r="L612" s="372"/>
      <c r="M612" s="372"/>
      <c r="N612" s="372"/>
      <c r="O612" s="195"/>
      <c r="P612" s="373">
        <f>P613</f>
        <v>5000000</v>
      </c>
      <c r="Q612" s="373"/>
      <c r="R612" s="373"/>
      <c r="S612" s="373"/>
      <c r="T612" s="373"/>
      <c r="U612" s="373"/>
      <c r="V612" s="195"/>
      <c r="W612" s="373">
        <f>W613</f>
        <v>79883998</v>
      </c>
      <c r="X612" s="373"/>
      <c r="Y612" s="373"/>
      <c r="Z612" s="373"/>
      <c r="AA612" s="373"/>
      <c r="AB612" s="373"/>
      <c r="AC612" s="195"/>
      <c r="AD612" s="377">
        <f>P612+W612</f>
        <v>84883998</v>
      </c>
      <c r="AE612" s="377"/>
      <c r="AF612" s="377"/>
      <c r="AG612" s="377"/>
      <c r="AH612" s="377"/>
      <c r="AI612" s="377"/>
    </row>
    <row r="613" spans="1:35" ht="15" customHeight="1" outlineLevel="2">
      <c r="A613" s="159"/>
      <c r="B613" s="160"/>
      <c r="C613" s="535" t="s">
        <v>552</v>
      </c>
      <c r="D613" s="535"/>
      <c r="E613" s="535"/>
      <c r="F613" s="535"/>
      <c r="G613" s="535"/>
      <c r="H613" s="535"/>
      <c r="I613" s="535"/>
      <c r="J613" s="535"/>
      <c r="K613" s="535"/>
      <c r="L613" s="535"/>
      <c r="M613" s="535"/>
      <c r="N613" s="535"/>
      <c r="O613" s="199"/>
      <c r="P613" s="380">
        <v>5000000</v>
      </c>
      <c r="Q613" s="380"/>
      <c r="R613" s="380"/>
      <c r="S613" s="380"/>
      <c r="T613" s="380"/>
      <c r="U613" s="380"/>
      <c r="V613" s="199"/>
      <c r="W613" s="380">
        <f>55589332+24294666</f>
        <v>79883998</v>
      </c>
      <c r="X613" s="380"/>
      <c r="Y613" s="380"/>
      <c r="Z613" s="380"/>
      <c r="AA613" s="380"/>
      <c r="AB613" s="380"/>
      <c r="AC613" s="199"/>
      <c r="AD613" s="381">
        <f>P613+W613</f>
        <v>84883998</v>
      </c>
      <c r="AE613" s="381"/>
      <c r="AF613" s="381"/>
      <c r="AG613" s="381"/>
      <c r="AH613" s="381"/>
      <c r="AI613" s="381"/>
    </row>
    <row r="614" spans="1:35" ht="15" customHeight="1" hidden="1" outlineLevel="2">
      <c r="A614" s="159"/>
      <c r="B614" s="160"/>
      <c r="C614" s="536" t="s">
        <v>549</v>
      </c>
      <c r="D614" s="536"/>
      <c r="E614" s="536"/>
      <c r="F614" s="536"/>
      <c r="G614" s="536"/>
      <c r="H614" s="536"/>
      <c r="I614" s="531">
        <v>0</v>
      </c>
      <c r="J614" s="531"/>
      <c r="K614" s="531"/>
      <c r="L614" s="531"/>
      <c r="M614" s="531"/>
      <c r="N614" s="531"/>
      <c r="O614" s="199"/>
      <c r="P614" s="380">
        <v>0</v>
      </c>
      <c r="Q614" s="380"/>
      <c r="R614" s="380"/>
      <c r="S614" s="380"/>
      <c r="T614" s="380"/>
      <c r="U614" s="380"/>
      <c r="V614" s="199"/>
      <c r="W614" s="380">
        <v>0</v>
      </c>
      <c r="X614" s="380"/>
      <c r="Y614" s="380"/>
      <c r="Z614" s="380"/>
      <c r="AA614" s="380"/>
      <c r="AB614" s="380"/>
      <c r="AC614" s="199"/>
      <c r="AD614" s="381">
        <v>0</v>
      </c>
      <c r="AE614" s="381"/>
      <c r="AF614" s="381"/>
      <c r="AG614" s="381"/>
      <c r="AH614" s="381"/>
      <c r="AI614" s="381"/>
    </row>
    <row r="615" spans="1:35" ht="15" customHeight="1" hidden="1" outlineLevel="2">
      <c r="A615" s="159"/>
      <c r="B615" s="160"/>
      <c r="C615" s="371" t="s">
        <v>567</v>
      </c>
      <c r="D615" s="371"/>
      <c r="E615" s="371"/>
      <c r="F615" s="371"/>
      <c r="G615" s="371"/>
      <c r="H615" s="371"/>
      <c r="I615" s="372">
        <v>0</v>
      </c>
      <c r="J615" s="372"/>
      <c r="K615" s="372"/>
      <c r="L615" s="372"/>
      <c r="M615" s="372"/>
      <c r="N615" s="372"/>
      <c r="O615" s="195"/>
      <c r="P615" s="373">
        <v>0</v>
      </c>
      <c r="Q615" s="373"/>
      <c r="R615" s="373"/>
      <c r="S615" s="373"/>
      <c r="T615" s="373"/>
      <c r="U615" s="373"/>
      <c r="V615" s="195"/>
      <c r="W615" s="373">
        <v>0</v>
      </c>
      <c r="X615" s="373"/>
      <c r="Y615" s="373"/>
      <c r="Z615" s="373"/>
      <c r="AA615" s="373"/>
      <c r="AB615" s="373"/>
      <c r="AC615" s="195"/>
      <c r="AD615" s="373">
        <v>0</v>
      </c>
      <c r="AE615" s="373"/>
      <c r="AF615" s="373"/>
      <c r="AG615" s="373"/>
      <c r="AH615" s="373"/>
      <c r="AI615" s="373"/>
    </row>
    <row r="616" spans="1:35" ht="27.75" customHeight="1" hidden="1" outlineLevel="2">
      <c r="A616" s="159"/>
      <c r="B616" s="160"/>
      <c r="C616" s="530" t="s">
        <v>527</v>
      </c>
      <c r="D616" s="530"/>
      <c r="E616" s="530"/>
      <c r="F616" s="530"/>
      <c r="G616" s="530"/>
      <c r="H616" s="530"/>
      <c r="I616" s="531">
        <v>0</v>
      </c>
      <c r="J616" s="531"/>
      <c r="K616" s="531"/>
      <c r="L616" s="531"/>
      <c r="M616" s="531"/>
      <c r="N616" s="531"/>
      <c r="O616" s="199"/>
      <c r="P616" s="380">
        <v>0</v>
      </c>
      <c r="Q616" s="380"/>
      <c r="R616" s="380"/>
      <c r="S616" s="380"/>
      <c r="T616" s="380"/>
      <c r="U616" s="380"/>
      <c r="V616" s="199"/>
      <c r="W616" s="380">
        <v>0</v>
      </c>
      <c r="X616" s="380"/>
      <c r="Y616" s="380"/>
      <c r="Z616" s="380"/>
      <c r="AA616" s="380"/>
      <c r="AB616" s="380"/>
      <c r="AC616" s="199"/>
      <c r="AD616" s="534">
        <v>0</v>
      </c>
      <c r="AE616" s="534"/>
      <c r="AF616" s="534"/>
      <c r="AG616" s="534"/>
      <c r="AH616" s="534"/>
      <c r="AI616" s="534"/>
    </row>
    <row r="617" spans="1:35" ht="15" customHeight="1" hidden="1" outlineLevel="2">
      <c r="A617" s="159"/>
      <c r="B617" s="160"/>
      <c r="C617" s="530" t="s">
        <v>528</v>
      </c>
      <c r="D617" s="530"/>
      <c r="E617" s="530"/>
      <c r="F617" s="530"/>
      <c r="G617" s="530"/>
      <c r="H617" s="530"/>
      <c r="I617" s="531">
        <v>0</v>
      </c>
      <c r="J617" s="531"/>
      <c r="K617" s="531"/>
      <c r="L617" s="531"/>
      <c r="M617" s="531"/>
      <c r="N617" s="531"/>
      <c r="O617" s="199"/>
      <c r="P617" s="532">
        <v>0</v>
      </c>
      <c r="Q617" s="532"/>
      <c r="R617" s="532"/>
      <c r="S617" s="532"/>
      <c r="T617" s="532"/>
      <c r="U617" s="532"/>
      <c r="V617" s="199"/>
      <c r="W617" s="532">
        <v>0</v>
      </c>
      <c r="X617" s="532"/>
      <c r="Y617" s="532"/>
      <c r="Z617" s="532"/>
      <c r="AA617" s="532"/>
      <c r="AB617" s="532"/>
      <c r="AC617" s="199"/>
      <c r="AD617" s="391">
        <v>0</v>
      </c>
      <c r="AE617" s="391"/>
      <c r="AF617" s="391"/>
      <c r="AG617" s="391"/>
      <c r="AH617" s="391"/>
      <c r="AI617" s="391"/>
    </row>
    <row r="618" spans="1:35" ht="15" customHeight="1" outlineLevel="2">
      <c r="A618" s="159"/>
      <c r="B618" s="160"/>
      <c r="C618" s="371" t="s">
        <v>525</v>
      </c>
      <c r="D618" s="371"/>
      <c r="E618" s="371"/>
      <c r="F618" s="371"/>
      <c r="G618" s="371"/>
      <c r="H618" s="371"/>
      <c r="I618" s="372"/>
      <c r="J618" s="372"/>
      <c r="K618" s="372"/>
      <c r="L618" s="372"/>
      <c r="M618" s="372"/>
      <c r="N618" s="372"/>
      <c r="O618" s="195"/>
      <c r="P618" s="373">
        <f>P619</f>
        <v>-10833331</v>
      </c>
      <c r="Q618" s="373"/>
      <c r="R618" s="373"/>
      <c r="S618" s="373"/>
      <c r="T618" s="373"/>
      <c r="U618" s="373"/>
      <c r="V618" s="195"/>
      <c r="W618" s="373">
        <f>W619</f>
        <v>-45329089</v>
      </c>
      <c r="X618" s="373"/>
      <c r="Y618" s="373"/>
      <c r="Z618" s="373"/>
      <c r="AA618" s="373"/>
      <c r="AB618" s="373"/>
      <c r="AC618" s="195"/>
      <c r="AD618" s="377">
        <f>P618+W618</f>
        <v>-56162420</v>
      </c>
      <c r="AE618" s="377"/>
      <c r="AF618" s="377"/>
      <c r="AG618" s="377"/>
      <c r="AH618" s="377"/>
      <c r="AI618" s="377"/>
    </row>
    <row r="619" spans="1:35" ht="15" customHeight="1" outlineLevel="2">
      <c r="A619" s="159"/>
      <c r="B619" s="160"/>
      <c r="C619" s="378" t="s">
        <v>818</v>
      </c>
      <c r="D619" s="379"/>
      <c r="E619" s="379"/>
      <c r="F619" s="379"/>
      <c r="G619" s="379"/>
      <c r="H619" s="379"/>
      <c r="I619" s="379"/>
      <c r="J619" s="379"/>
      <c r="K619" s="379"/>
      <c r="L619" s="379"/>
      <c r="M619" s="379"/>
      <c r="N619" s="379"/>
      <c r="O619" s="199"/>
      <c r="P619" s="380">
        <v>-10833331</v>
      </c>
      <c r="Q619" s="380"/>
      <c r="R619" s="380"/>
      <c r="S619" s="380"/>
      <c r="T619" s="380"/>
      <c r="U619" s="380"/>
      <c r="V619" s="199"/>
      <c r="W619" s="380">
        <v>-45329089</v>
      </c>
      <c r="X619" s="380"/>
      <c r="Y619" s="380"/>
      <c r="Z619" s="380"/>
      <c r="AA619" s="380"/>
      <c r="AB619" s="380"/>
      <c r="AC619" s="199"/>
      <c r="AD619" s="381">
        <f>P619+W619</f>
        <v>-56162420</v>
      </c>
      <c r="AE619" s="381"/>
      <c r="AF619" s="381"/>
      <c r="AG619" s="381"/>
      <c r="AH619" s="381"/>
      <c r="AI619" s="381"/>
    </row>
    <row r="620" spans="1:35" ht="15" customHeight="1" outlineLevel="2" thickBot="1">
      <c r="A620" s="159"/>
      <c r="B620" s="160"/>
      <c r="C620" s="371" t="s">
        <v>529</v>
      </c>
      <c r="D620" s="371"/>
      <c r="E620" s="371"/>
      <c r="F620" s="371"/>
      <c r="G620" s="371"/>
      <c r="H620" s="371"/>
      <c r="I620" s="533">
        <v>0</v>
      </c>
      <c r="J620" s="533"/>
      <c r="K620" s="533"/>
      <c r="L620" s="533"/>
      <c r="M620" s="533"/>
      <c r="N620" s="533"/>
      <c r="O620" s="196"/>
      <c r="P620" s="392">
        <f>P611+P612+P618</f>
        <v>0</v>
      </c>
      <c r="Q620" s="392"/>
      <c r="R620" s="392"/>
      <c r="S620" s="392"/>
      <c r="T620" s="392"/>
      <c r="U620" s="392"/>
      <c r="V620" s="196"/>
      <c r="W620" s="392">
        <f>W611+W612+W618</f>
        <v>190177601</v>
      </c>
      <c r="X620" s="392"/>
      <c r="Y620" s="392"/>
      <c r="Z620" s="392"/>
      <c r="AA620" s="392"/>
      <c r="AB620" s="392"/>
      <c r="AC620" s="196"/>
      <c r="AD620" s="395">
        <f>AD611+AD612+AD618</f>
        <v>190177601</v>
      </c>
      <c r="AE620" s="395"/>
      <c r="AF620" s="395"/>
      <c r="AG620" s="395"/>
      <c r="AH620" s="395"/>
      <c r="AI620" s="395"/>
    </row>
    <row r="621" spans="1:35" s="300" customFormat="1" ht="19.5" customHeight="1" outlineLevel="2" thickTop="1">
      <c r="A621" s="297"/>
      <c r="B621" s="298"/>
      <c r="C621" s="453" t="s">
        <v>533</v>
      </c>
      <c r="D621" s="453"/>
      <c r="E621" s="453"/>
      <c r="F621" s="453"/>
      <c r="G621" s="453"/>
      <c r="H621" s="453"/>
      <c r="I621" s="527"/>
      <c r="J621" s="527"/>
      <c r="K621" s="527"/>
      <c r="L621" s="527"/>
      <c r="M621" s="527"/>
      <c r="N621" s="527"/>
      <c r="O621" s="299"/>
      <c r="P621" s="528"/>
      <c r="Q621" s="528"/>
      <c r="R621" s="528"/>
      <c r="S621" s="528"/>
      <c r="T621" s="528"/>
      <c r="U621" s="528"/>
      <c r="V621" s="299"/>
      <c r="W621" s="528"/>
      <c r="X621" s="528"/>
      <c r="Y621" s="528"/>
      <c r="Z621" s="528"/>
      <c r="AA621" s="528"/>
      <c r="AB621" s="528"/>
      <c r="AC621" s="299"/>
      <c r="AD621" s="528"/>
      <c r="AE621" s="528"/>
      <c r="AF621" s="528"/>
      <c r="AG621" s="528"/>
      <c r="AH621" s="528"/>
      <c r="AI621" s="528"/>
    </row>
    <row r="622" spans="1:35" ht="15" customHeight="1" outlineLevel="2">
      <c r="A622" s="159"/>
      <c r="B622" s="160"/>
      <c r="C622" s="457" t="s">
        <v>534</v>
      </c>
      <c r="D622" s="457"/>
      <c r="E622" s="457"/>
      <c r="F622" s="457"/>
      <c r="G622" s="457"/>
      <c r="H622" s="457"/>
      <c r="I622" s="372">
        <v>0</v>
      </c>
      <c r="J622" s="372"/>
      <c r="K622" s="372"/>
      <c r="L622" s="372"/>
      <c r="M622" s="372"/>
      <c r="N622" s="372"/>
      <c r="O622" s="195"/>
      <c r="P622" s="529">
        <f>P599-P611</f>
        <v>14166669</v>
      </c>
      <c r="Q622" s="529"/>
      <c r="R622" s="529"/>
      <c r="S622" s="529"/>
      <c r="T622" s="529"/>
      <c r="U622" s="529"/>
      <c r="V622" s="195"/>
      <c r="W622" s="529">
        <f>W599-W611</f>
        <v>193398308</v>
      </c>
      <c r="X622" s="529"/>
      <c r="Y622" s="529"/>
      <c r="Z622" s="529"/>
      <c r="AA622" s="529"/>
      <c r="AB622" s="529"/>
      <c r="AC622" s="195"/>
      <c r="AD622" s="394">
        <f>AD599-AD611</f>
        <v>207564977</v>
      </c>
      <c r="AE622" s="394"/>
      <c r="AF622" s="394"/>
      <c r="AG622" s="394"/>
      <c r="AH622" s="394"/>
      <c r="AI622" s="394"/>
    </row>
    <row r="623" spans="1:35" s="283" customFormat="1" ht="15" customHeight="1" outlineLevel="2" thickBot="1">
      <c r="A623" s="159"/>
      <c r="B623" s="160"/>
      <c r="C623" s="525" t="s">
        <v>535</v>
      </c>
      <c r="D623" s="525"/>
      <c r="E623" s="525"/>
      <c r="F623" s="525"/>
      <c r="G623" s="525"/>
      <c r="H623" s="525"/>
      <c r="I623" s="526">
        <v>0</v>
      </c>
      <c r="J623" s="526"/>
      <c r="K623" s="526"/>
      <c r="L623" s="526"/>
      <c r="M623" s="526"/>
      <c r="N623" s="526"/>
      <c r="O623" s="196"/>
      <c r="P623" s="392">
        <f>P609-P620</f>
        <v>0</v>
      </c>
      <c r="Q623" s="392"/>
      <c r="R623" s="392"/>
      <c r="S623" s="392"/>
      <c r="T623" s="392"/>
      <c r="U623" s="392"/>
      <c r="V623" s="196"/>
      <c r="W623" s="392">
        <f>W609-W620</f>
        <v>101358399</v>
      </c>
      <c r="X623" s="392"/>
      <c r="Y623" s="392"/>
      <c r="Z623" s="392"/>
      <c r="AA623" s="392"/>
      <c r="AB623" s="392"/>
      <c r="AC623" s="196"/>
      <c r="AD623" s="395">
        <f>AD609-AD620</f>
        <v>101358399</v>
      </c>
      <c r="AE623" s="395"/>
      <c r="AF623" s="395"/>
      <c r="AG623" s="395"/>
      <c r="AH623" s="395"/>
      <c r="AI623" s="395"/>
    </row>
    <row r="624" spans="1:35" ht="1.5" customHeight="1" outlineLevel="1" thickTop="1">
      <c r="A624" s="159"/>
      <c r="B624" s="160"/>
      <c r="C624" s="185"/>
      <c r="D624" s="182"/>
      <c r="E624" s="182"/>
      <c r="F624" s="182"/>
      <c r="G624" s="182"/>
      <c r="H624" s="182"/>
      <c r="I624" s="182"/>
      <c r="J624" s="182"/>
      <c r="K624" s="200"/>
      <c r="L624" s="200"/>
      <c r="M624" s="200"/>
      <c r="N624" s="200"/>
      <c r="O624" s="200"/>
      <c r="P624" s="200"/>
      <c r="Q624" s="200"/>
      <c r="R624" s="200"/>
      <c r="S624" s="200"/>
      <c r="T624" s="200"/>
      <c r="U624" s="200"/>
      <c r="V624" s="200"/>
      <c r="W624" s="202"/>
      <c r="X624" s="202"/>
      <c r="Y624" s="202"/>
      <c r="Z624" s="202"/>
      <c r="AA624" s="202"/>
      <c r="AB624" s="202"/>
      <c r="AC624" s="203"/>
      <c r="AD624" s="203"/>
      <c r="AE624" s="203"/>
      <c r="AF624" s="203"/>
      <c r="AG624" s="203"/>
      <c r="AH624" s="203"/>
      <c r="AI624" s="203"/>
    </row>
    <row r="625" spans="1:35" ht="1.5" customHeight="1">
      <c r="A625" s="159"/>
      <c r="B625" s="160"/>
      <c r="C625" s="185"/>
      <c r="D625" s="182"/>
      <c r="E625" s="182"/>
      <c r="F625" s="182"/>
      <c r="G625" s="182"/>
      <c r="H625" s="182"/>
      <c r="I625" s="182"/>
      <c r="J625" s="182"/>
      <c r="K625" s="200"/>
      <c r="L625" s="200"/>
      <c r="M625" s="200"/>
      <c r="N625" s="200"/>
      <c r="O625" s="200"/>
      <c r="P625" s="200"/>
      <c r="Q625" s="200"/>
      <c r="R625" s="200"/>
      <c r="S625" s="200"/>
      <c r="T625" s="200"/>
      <c r="U625" s="200"/>
      <c r="V625" s="200"/>
      <c r="W625" s="202"/>
      <c r="X625" s="202"/>
      <c r="Y625" s="202"/>
      <c r="Z625" s="202"/>
      <c r="AA625" s="202"/>
      <c r="AB625" s="202"/>
      <c r="AC625" s="203"/>
      <c r="AD625" s="203"/>
      <c r="AE625" s="203"/>
      <c r="AF625" s="203"/>
      <c r="AG625" s="203"/>
      <c r="AH625" s="203"/>
      <c r="AI625" s="203"/>
    </row>
    <row r="626" spans="1:35" ht="1.5" customHeight="1">
      <c r="A626" s="159"/>
      <c r="B626" s="160"/>
      <c r="C626" s="185"/>
      <c r="D626" s="182"/>
      <c r="E626" s="182"/>
      <c r="F626" s="182"/>
      <c r="G626" s="182"/>
      <c r="H626" s="182"/>
      <c r="I626" s="182"/>
      <c r="J626" s="182"/>
      <c r="K626" s="200"/>
      <c r="L626" s="200"/>
      <c r="M626" s="200"/>
      <c r="N626" s="200"/>
      <c r="O626" s="200"/>
      <c r="P626" s="200"/>
      <c r="Q626" s="200"/>
      <c r="R626" s="200"/>
      <c r="S626" s="200"/>
      <c r="T626" s="200"/>
      <c r="U626" s="200"/>
      <c r="V626" s="200"/>
      <c r="W626" s="202"/>
      <c r="X626" s="202"/>
      <c r="Y626" s="202"/>
      <c r="Z626" s="202"/>
      <c r="AA626" s="202"/>
      <c r="AB626" s="202"/>
      <c r="AC626" s="203"/>
      <c r="AD626" s="203"/>
      <c r="AE626" s="203"/>
      <c r="AF626" s="203"/>
      <c r="AG626" s="203"/>
      <c r="AH626" s="203"/>
      <c r="AI626" s="203"/>
    </row>
    <row r="627" spans="1:35" ht="9" customHeight="1" hidden="1" outlineLevel="1">
      <c r="A627" s="159"/>
      <c r="B627" s="160"/>
      <c r="C627" s="185"/>
      <c r="D627" s="182"/>
      <c r="E627" s="182"/>
      <c r="F627" s="182"/>
      <c r="G627" s="182"/>
      <c r="H627" s="182"/>
      <c r="I627" s="182"/>
      <c r="J627" s="182"/>
      <c r="K627" s="200"/>
      <c r="L627" s="200"/>
      <c r="M627" s="200"/>
      <c r="N627" s="200"/>
      <c r="O627" s="200"/>
      <c r="P627" s="200"/>
      <c r="Q627" s="200"/>
      <c r="R627" s="200"/>
      <c r="S627" s="200"/>
      <c r="T627" s="200"/>
      <c r="U627" s="200"/>
      <c r="V627" s="200"/>
      <c r="W627" s="202"/>
      <c r="X627" s="202"/>
      <c r="Y627" s="202"/>
      <c r="Z627" s="202"/>
      <c r="AA627" s="202"/>
      <c r="AB627" s="202"/>
      <c r="AC627" s="203"/>
      <c r="AD627" s="203"/>
      <c r="AE627" s="203"/>
      <c r="AF627" s="203"/>
      <c r="AG627" s="203"/>
      <c r="AH627" s="203"/>
      <c r="AI627" s="203"/>
    </row>
    <row r="628" spans="1:35" ht="15" customHeight="1" hidden="1" outlineLevel="1">
      <c r="A628" s="159">
        <v>11</v>
      </c>
      <c r="B628" s="160" t="s">
        <v>194</v>
      </c>
      <c r="C628" s="161" t="s">
        <v>568</v>
      </c>
      <c r="D628" s="161"/>
      <c r="E628" s="161"/>
      <c r="F628" s="161"/>
      <c r="G628" s="161"/>
      <c r="H628" s="161"/>
      <c r="I628" s="161"/>
      <c r="J628" s="161"/>
      <c r="K628" s="161"/>
      <c r="L628" s="161"/>
      <c r="M628" s="161"/>
      <c r="N628" s="161"/>
      <c r="O628" s="161"/>
      <c r="P628" s="161"/>
      <c r="Q628" s="161"/>
      <c r="R628" s="161"/>
      <c r="S628" s="161"/>
      <c r="T628" s="161"/>
      <c r="U628" s="162"/>
      <c r="V628" s="162"/>
      <c r="W628" s="163"/>
      <c r="X628" s="163"/>
      <c r="Y628" s="163"/>
      <c r="Z628" s="163"/>
      <c r="AA628" s="163"/>
      <c r="AB628" s="163"/>
      <c r="AC628" s="163"/>
      <c r="AD628" s="163"/>
      <c r="AE628" s="163"/>
      <c r="AF628" s="163"/>
      <c r="AG628" s="163"/>
      <c r="AH628" s="163"/>
      <c r="AI628" s="163"/>
    </row>
    <row r="629" spans="1:35" ht="15" customHeight="1" hidden="1" outlineLevel="1">
      <c r="A629" s="159"/>
      <c r="B629" s="160"/>
      <c r="C629" s="165"/>
      <c r="D629" s="165"/>
      <c r="E629" s="165"/>
      <c r="F629" s="165"/>
      <c r="G629" s="165"/>
      <c r="H629" s="165"/>
      <c r="I629" s="165"/>
      <c r="J629" s="165"/>
      <c r="K629" s="165"/>
      <c r="L629" s="165"/>
      <c r="M629" s="165"/>
      <c r="N629" s="165"/>
      <c r="O629" s="165"/>
      <c r="P629" s="165"/>
      <c r="Q629" s="165"/>
      <c r="R629" s="165"/>
      <c r="S629" s="165"/>
      <c r="T629" s="165"/>
      <c r="U629" s="162"/>
      <c r="V629" s="162"/>
      <c r="W629" s="402" t="s">
        <v>9</v>
      </c>
      <c r="X629" s="402"/>
      <c r="Y629" s="402"/>
      <c r="Z629" s="402"/>
      <c r="AA629" s="402"/>
      <c r="AB629" s="402"/>
      <c r="AC629" s="166"/>
      <c r="AD629" s="402" t="s">
        <v>10</v>
      </c>
      <c r="AE629" s="402"/>
      <c r="AF629" s="402"/>
      <c r="AG629" s="402"/>
      <c r="AH629" s="402"/>
      <c r="AI629" s="402"/>
    </row>
    <row r="630" spans="1:35" ht="15" customHeight="1" hidden="1" outlineLevel="1">
      <c r="A630" s="159"/>
      <c r="B630" s="160"/>
      <c r="C630" s="165"/>
      <c r="D630" s="165"/>
      <c r="E630" s="165"/>
      <c r="F630" s="165"/>
      <c r="G630" s="165"/>
      <c r="H630" s="165"/>
      <c r="I630" s="165"/>
      <c r="J630" s="165"/>
      <c r="K630" s="165"/>
      <c r="L630" s="165"/>
      <c r="M630" s="165"/>
      <c r="N630" s="165"/>
      <c r="O630" s="165"/>
      <c r="P630" s="165"/>
      <c r="Q630" s="165"/>
      <c r="R630" s="165"/>
      <c r="S630" s="165"/>
      <c r="T630" s="165"/>
      <c r="U630" s="162"/>
      <c r="V630" s="162"/>
      <c r="W630" s="403" t="s">
        <v>11</v>
      </c>
      <c r="X630" s="403"/>
      <c r="Y630" s="403"/>
      <c r="Z630" s="403"/>
      <c r="AA630" s="403"/>
      <c r="AB630" s="403"/>
      <c r="AC630" s="166"/>
      <c r="AD630" s="403" t="s">
        <v>11</v>
      </c>
      <c r="AE630" s="403"/>
      <c r="AF630" s="403"/>
      <c r="AG630" s="403"/>
      <c r="AH630" s="403"/>
      <c r="AI630" s="403"/>
    </row>
    <row r="631" spans="1:35" ht="15" customHeight="1" hidden="1" outlineLevel="1">
      <c r="A631" s="159"/>
      <c r="B631" s="160"/>
      <c r="C631" s="165"/>
      <c r="D631" s="165"/>
      <c r="E631" s="165"/>
      <c r="F631" s="165"/>
      <c r="G631" s="165"/>
      <c r="H631" s="165"/>
      <c r="I631" s="165"/>
      <c r="J631" s="165"/>
      <c r="K631" s="165"/>
      <c r="L631" s="165"/>
      <c r="M631" s="165"/>
      <c r="N631" s="165"/>
      <c r="O631" s="165"/>
      <c r="P631" s="165"/>
      <c r="Q631" s="165"/>
      <c r="R631" s="165"/>
      <c r="S631" s="165"/>
      <c r="T631" s="165"/>
      <c r="U631" s="162"/>
      <c r="V631" s="162"/>
      <c r="W631" s="209"/>
      <c r="X631" s="209"/>
      <c r="Y631" s="209"/>
      <c r="Z631" s="209"/>
      <c r="AA631" s="209"/>
      <c r="AB631" s="209"/>
      <c r="AC631" s="178"/>
      <c r="AD631" s="209"/>
      <c r="AE631" s="209"/>
      <c r="AF631" s="209"/>
      <c r="AG631" s="209"/>
      <c r="AH631" s="209"/>
      <c r="AI631" s="209"/>
    </row>
    <row r="632" spans="1:35" ht="15" customHeight="1" hidden="1" outlineLevel="2">
      <c r="A632" s="159"/>
      <c r="B632" s="160"/>
      <c r="C632" s="160" t="s">
        <v>569</v>
      </c>
      <c r="D632" s="160"/>
      <c r="E632" s="160"/>
      <c r="F632" s="160"/>
      <c r="G632" s="160"/>
      <c r="H632" s="160"/>
      <c r="I632" s="160"/>
      <c r="J632" s="160"/>
      <c r="K632" s="160"/>
      <c r="L632" s="160"/>
      <c r="M632" s="160"/>
      <c r="N632" s="160"/>
      <c r="O632" s="160"/>
      <c r="P632" s="160"/>
      <c r="Q632" s="160"/>
      <c r="R632" s="160"/>
      <c r="S632" s="160"/>
      <c r="T632" s="160"/>
      <c r="U632" s="161"/>
      <c r="V632" s="161"/>
      <c r="W632" s="405">
        <v>0</v>
      </c>
      <c r="X632" s="405"/>
      <c r="Y632" s="405"/>
      <c r="Z632" s="405"/>
      <c r="AA632" s="405"/>
      <c r="AB632" s="405"/>
      <c r="AC632" s="210"/>
      <c r="AD632" s="405">
        <v>0</v>
      </c>
      <c r="AE632" s="405"/>
      <c r="AF632" s="405"/>
      <c r="AG632" s="405"/>
      <c r="AH632" s="405"/>
      <c r="AI632" s="405"/>
    </row>
    <row r="633" spans="1:35" ht="15" customHeight="1" hidden="1" outlineLevel="2">
      <c r="A633" s="159"/>
      <c r="B633" s="160"/>
      <c r="C633" s="162" t="s">
        <v>570</v>
      </c>
      <c r="D633" s="162"/>
      <c r="E633" s="162"/>
      <c r="F633" s="162"/>
      <c r="G633" s="162"/>
      <c r="H633" s="162"/>
      <c r="I633" s="162"/>
      <c r="J633" s="162"/>
      <c r="K633" s="162"/>
      <c r="L633" s="162"/>
      <c r="M633" s="162"/>
      <c r="N633" s="162"/>
      <c r="O633" s="162"/>
      <c r="P633" s="162"/>
      <c r="Q633" s="162"/>
      <c r="R633" s="162"/>
      <c r="S633" s="162"/>
      <c r="T633" s="162"/>
      <c r="U633" s="162"/>
      <c r="V633" s="162"/>
      <c r="W633" s="375">
        <v>0</v>
      </c>
      <c r="X633" s="375"/>
      <c r="Y633" s="375"/>
      <c r="Z633" s="375"/>
      <c r="AA633" s="375"/>
      <c r="AB633" s="375"/>
      <c r="AC633" s="169"/>
      <c r="AD633" s="375">
        <v>0</v>
      </c>
      <c r="AE633" s="375"/>
      <c r="AF633" s="375"/>
      <c r="AG633" s="375"/>
      <c r="AH633" s="375"/>
      <c r="AI633" s="375"/>
    </row>
    <row r="634" spans="1:35" ht="15" customHeight="1" hidden="1" outlineLevel="2">
      <c r="A634" s="159"/>
      <c r="B634" s="160"/>
      <c r="C634" s="162" t="s">
        <v>571</v>
      </c>
      <c r="D634" s="184"/>
      <c r="E634" s="184"/>
      <c r="F634" s="184"/>
      <c r="G634" s="184"/>
      <c r="H634" s="184"/>
      <c r="I634" s="184"/>
      <c r="J634" s="184"/>
      <c r="K634" s="184"/>
      <c r="L634" s="184"/>
      <c r="M634" s="184"/>
      <c r="N634" s="184"/>
      <c r="O634" s="184"/>
      <c r="P634" s="184"/>
      <c r="Q634" s="184"/>
      <c r="R634" s="184"/>
      <c r="S634" s="184"/>
      <c r="T634" s="184"/>
      <c r="U634" s="162"/>
      <c r="V634" s="162"/>
      <c r="W634" s="375">
        <v>0</v>
      </c>
      <c r="X634" s="375"/>
      <c r="Y634" s="375"/>
      <c r="Z634" s="375"/>
      <c r="AA634" s="375"/>
      <c r="AB634" s="375"/>
      <c r="AC634" s="169"/>
      <c r="AD634" s="375">
        <v>0</v>
      </c>
      <c r="AE634" s="375"/>
      <c r="AF634" s="375"/>
      <c r="AG634" s="375"/>
      <c r="AH634" s="375"/>
      <c r="AI634" s="375"/>
    </row>
    <row r="635" spans="1:35" ht="15" customHeight="1" hidden="1" outlineLevel="2">
      <c r="A635" s="159"/>
      <c r="B635" s="160"/>
      <c r="C635" s="162" t="s">
        <v>572</v>
      </c>
      <c r="D635" s="184"/>
      <c r="E635" s="184"/>
      <c r="F635" s="184"/>
      <c r="G635" s="184"/>
      <c r="H635" s="184"/>
      <c r="I635" s="184"/>
      <c r="J635" s="184"/>
      <c r="K635" s="184"/>
      <c r="L635" s="184"/>
      <c r="M635" s="184"/>
      <c r="N635" s="184"/>
      <c r="O635" s="184"/>
      <c r="P635" s="184"/>
      <c r="Q635" s="184"/>
      <c r="R635" s="184"/>
      <c r="S635" s="184"/>
      <c r="T635" s="184"/>
      <c r="U635" s="162"/>
      <c r="V635" s="162"/>
      <c r="W635" s="375">
        <v>0</v>
      </c>
      <c r="X635" s="375"/>
      <c r="Y635" s="375"/>
      <c r="Z635" s="375"/>
      <c r="AA635" s="375"/>
      <c r="AB635" s="375"/>
      <c r="AC635" s="169"/>
      <c r="AD635" s="375">
        <v>0</v>
      </c>
      <c r="AE635" s="375"/>
      <c r="AF635" s="375"/>
      <c r="AG635" s="375"/>
      <c r="AH635" s="375"/>
      <c r="AI635" s="375"/>
    </row>
    <row r="636" spans="1:35" ht="1.5" customHeight="1" hidden="1" outlineLevel="1">
      <c r="A636" s="159"/>
      <c r="B636" s="160"/>
      <c r="C636" s="184"/>
      <c r="D636" s="184"/>
      <c r="E636" s="184"/>
      <c r="F636" s="184"/>
      <c r="G636" s="184"/>
      <c r="H636" s="184"/>
      <c r="I636" s="184"/>
      <c r="J636" s="184"/>
      <c r="K636" s="184"/>
      <c r="L636" s="184"/>
      <c r="M636" s="184"/>
      <c r="N636" s="184"/>
      <c r="O636" s="184"/>
      <c r="P636" s="184"/>
      <c r="Q636" s="184"/>
      <c r="R636" s="184"/>
      <c r="S636" s="184"/>
      <c r="T636" s="184"/>
      <c r="U636" s="162"/>
      <c r="V636" s="162"/>
      <c r="W636" s="415"/>
      <c r="X636" s="415"/>
      <c r="Y636" s="415"/>
      <c r="Z636" s="415"/>
      <c r="AA636" s="415"/>
      <c r="AB636" s="415"/>
      <c r="AC636" s="169"/>
      <c r="AD636" s="375"/>
      <c r="AE636" s="375"/>
      <c r="AF636" s="375"/>
      <c r="AG636" s="375"/>
      <c r="AH636" s="375"/>
      <c r="AI636" s="375"/>
    </row>
    <row r="637" spans="1:35" ht="15" customHeight="1" hidden="1" outlineLevel="2">
      <c r="A637" s="159"/>
      <c r="B637" s="160"/>
      <c r="C637" s="184"/>
      <c r="D637" s="184"/>
      <c r="E637" s="184"/>
      <c r="F637" s="184"/>
      <c r="G637" s="184"/>
      <c r="H637" s="184"/>
      <c r="I637" s="184"/>
      <c r="J637" s="184"/>
      <c r="K637" s="184"/>
      <c r="L637" s="184"/>
      <c r="M637" s="184"/>
      <c r="N637" s="184"/>
      <c r="O637" s="184"/>
      <c r="P637" s="184"/>
      <c r="Q637" s="184"/>
      <c r="R637" s="184"/>
      <c r="S637" s="184"/>
      <c r="T637" s="184"/>
      <c r="U637" s="162"/>
      <c r="V637" s="162"/>
      <c r="W637" s="415"/>
      <c r="X637" s="415"/>
      <c r="Y637" s="415"/>
      <c r="Z637" s="415"/>
      <c r="AA637" s="415"/>
      <c r="AB637" s="415"/>
      <c r="AC637" s="169"/>
      <c r="AD637" s="375"/>
      <c r="AE637" s="375"/>
      <c r="AF637" s="375"/>
      <c r="AG637" s="375"/>
      <c r="AH637" s="375"/>
      <c r="AI637" s="375"/>
    </row>
    <row r="638" spans="1:35" ht="15" customHeight="1" hidden="1" outlineLevel="2">
      <c r="A638" s="159"/>
      <c r="B638" s="160"/>
      <c r="C638" s="160" t="s">
        <v>573</v>
      </c>
      <c r="D638" s="160"/>
      <c r="E638" s="160"/>
      <c r="F638" s="160"/>
      <c r="G638" s="160"/>
      <c r="H638" s="160"/>
      <c r="I638" s="160"/>
      <c r="J638" s="160"/>
      <c r="K638" s="160"/>
      <c r="L638" s="160"/>
      <c r="M638" s="160"/>
      <c r="N638" s="160"/>
      <c r="O638" s="160"/>
      <c r="P638" s="160"/>
      <c r="Q638" s="160"/>
      <c r="R638" s="160"/>
      <c r="S638" s="160"/>
      <c r="T638" s="160"/>
      <c r="U638" s="161"/>
      <c r="V638" s="161"/>
      <c r="W638" s="405">
        <v>0</v>
      </c>
      <c r="X638" s="405"/>
      <c r="Y638" s="405"/>
      <c r="Z638" s="405"/>
      <c r="AA638" s="405"/>
      <c r="AB638" s="405"/>
      <c r="AC638" s="210"/>
      <c r="AD638" s="405">
        <v>0</v>
      </c>
      <c r="AE638" s="405"/>
      <c r="AF638" s="405"/>
      <c r="AG638" s="405"/>
      <c r="AH638" s="405"/>
      <c r="AI638" s="405"/>
    </row>
    <row r="639" spans="1:35" ht="15" customHeight="1" hidden="1" outlineLevel="2">
      <c r="A639" s="159"/>
      <c r="B639" s="160"/>
      <c r="C639" s="162" t="s">
        <v>574</v>
      </c>
      <c r="D639" s="160"/>
      <c r="E639" s="160"/>
      <c r="F639" s="160"/>
      <c r="G639" s="160"/>
      <c r="H639" s="160"/>
      <c r="I639" s="160"/>
      <c r="J639" s="160"/>
      <c r="K639" s="160"/>
      <c r="L639" s="160"/>
      <c r="M639" s="160"/>
      <c r="N639" s="160"/>
      <c r="O639" s="160"/>
      <c r="P639" s="160"/>
      <c r="Q639" s="160"/>
      <c r="R639" s="160"/>
      <c r="S639" s="160"/>
      <c r="T639" s="160"/>
      <c r="U639" s="162"/>
      <c r="V639" s="162"/>
      <c r="W639" s="375">
        <v>0</v>
      </c>
      <c r="X639" s="375"/>
      <c r="Y639" s="375"/>
      <c r="Z639" s="375"/>
      <c r="AA639" s="375"/>
      <c r="AB639" s="375"/>
      <c r="AC639" s="169"/>
      <c r="AD639" s="375">
        <v>0</v>
      </c>
      <c r="AE639" s="375"/>
      <c r="AF639" s="375"/>
      <c r="AG639" s="375"/>
      <c r="AH639" s="375"/>
      <c r="AI639" s="375"/>
    </row>
    <row r="640" spans="1:35" ht="15" customHeight="1" hidden="1" outlineLevel="2">
      <c r="A640" s="159"/>
      <c r="B640" s="160"/>
      <c r="C640" s="162" t="s">
        <v>574</v>
      </c>
      <c r="D640" s="162"/>
      <c r="E640" s="162"/>
      <c r="F640" s="162"/>
      <c r="G640" s="162"/>
      <c r="H640" s="162"/>
      <c r="I640" s="162"/>
      <c r="J640" s="162"/>
      <c r="K640" s="162"/>
      <c r="L640" s="162"/>
      <c r="M640" s="162"/>
      <c r="N640" s="162"/>
      <c r="O640" s="162"/>
      <c r="P640" s="162"/>
      <c r="Q640" s="162"/>
      <c r="R640" s="162"/>
      <c r="S640" s="162"/>
      <c r="T640" s="162"/>
      <c r="U640" s="162"/>
      <c r="V640" s="162"/>
      <c r="W640" s="375">
        <v>0</v>
      </c>
      <c r="X640" s="375"/>
      <c r="Y640" s="375"/>
      <c r="Z640" s="375"/>
      <c r="AA640" s="375"/>
      <c r="AB640" s="375"/>
      <c r="AC640" s="169"/>
      <c r="AD640" s="375">
        <v>0</v>
      </c>
      <c r="AE640" s="375"/>
      <c r="AF640" s="375"/>
      <c r="AG640" s="375"/>
      <c r="AH640" s="375"/>
      <c r="AI640" s="375"/>
    </row>
    <row r="641" spans="1:35" ht="15" customHeight="1" hidden="1" outlineLevel="2">
      <c r="A641" s="159"/>
      <c r="B641" s="160"/>
      <c r="C641" s="162" t="s">
        <v>574</v>
      </c>
      <c r="D641" s="184"/>
      <c r="E641" s="184"/>
      <c r="F641" s="184"/>
      <c r="G641" s="184"/>
      <c r="H641" s="184"/>
      <c r="I641" s="184"/>
      <c r="J641" s="184"/>
      <c r="K641" s="184"/>
      <c r="L641" s="184"/>
      <c r="M641" s="184"/>
      <c r="N641" s="184"/>
      <c r="O641" s="184"/>
      <c r="P641" s="184"/>
      <c r="Q641" s="184"/>
      <c r="R641" s="184"/>
      <c r="S641" s="184"/>
      <c r="T641" s="184"/>
      <c r="U641" s="162"/>
      <c r="V641" s="162"/>
      <c r="W641" s="375">
        <v>0</v>
      </c>
      <c r="X641" s="375"/>
      <c r="Y641" s="375"/>
      <c r="Z641" s="375"/>
      <c r="AA641" s="375"/>
      <c r="AB641" s="375"/>
      <c r="AC641" s="169"/>
      <c r="AD641" s="375">
        <v>0</v>
      </c>
      <c r="AE641" s="375"/>
      <c r="AF641" s="375"/>
      <c r="AG641" s="375"/>
      <c r="AH641" s="375"/>
      <c r="AI641" s="375"/>
    </row>
    <row r="642" spans="1:35" ht="1.5" customHeight="1" hidden="1" outlineLevel="1">
      <c r="A642" s="159"/>
      <c r="B642" s="160"/>
      <c r="C642" s="184"/>
      <c r="D642" s="184"/>
      <c r="E642" s="184"/>
      <c r="F642" s="184"/>
      <c r="G642" s="184"/>
      <c r="H642" s="184"/>
      <c r="I642" s="184"/>
      <c r="J642" s="184"/>
      <c r="K642" s="184"/>
      <c r="L642" s="184"/>
      <c r="M642" s="184"/>
      <c r="N642" s="184"/>
      <c r="O642" s="184"/>
      <c r="P642" s="184"/>
      <c r="Q642" s="184"/>
      <c r="R642" s="184"/>
      <c r="S642" s="184"/>
      <c r="T642" s="184"/>
      <c r="U642" s="162"/>
      <c r="V642" s="162"/>
      <c r="W642" s="415"/>
      <c r="X642" s="415"/>
      <c r="Y642" s="415"/>
      <c r="Z642" s="415"/>
      <c r="AA642" s="415"/>
      <c r="AB642" s="415"/>
      <c r="AC642" s="169"/>
      <c r="AD642" s="375"/>
      <c r="AE642" s="375"/>
      <c r="AF642" s="375"/>
      <c r="AG642" s="375"/>
      <c r="AH642" s="375"/>
      <c r="AI642" s="375"/>
    </row>
    <row r="643" spans="1:35" ht="15" customHeight="1" hidden="1" outlineLevel="2">
      <c r="A643" s="159"/>
      <c r="B643" s="160"/>
      <c r="C643" s="184"/>
      <c r="D643" s="184"/>
      <c r="E643" s="184"/>
      <c r="F643" s="184"/>
      <c r="G643" s="184"/>
      <c r="H643" s="184"/>
      <c r="I643" s="184"/>
      <c r="J643" s="184"/>
      <c r="K643" s="184"/>
      <c r="L643" s="184"/>
      <c r="M643" s="184"/>
      <c r="N643" s="184"/>
      <c r="O643" s="184"/>
      <c r="P643" s="184"/>
      <c r="Q643" s="184"/>
      <c r="R643" s="184"/>
      <c r="S643" s="184"/>
      <c r="T643" s="184"/>
      <c r="U643" s="162"/>
      <c r="V643" s="162"/>
      <c r="W643" s="415"/>
      <c r="X643" s="415"/>
      <c r="Y643" s="415"/>
      <c r="Z643" s="415"/>
      <c r="AA643" s="415"/>
      <c r="AB643" s="415"/>
      <c r="AC643" s="169"/>
      <c r="AD643" s="375"/>
      <c r="AE643" s="375"/>
      <c r="AF643" s="375"/>
      <c r="AG643" s="375"/>
      <c r="AH643" s="375"/>
      <c r="AI643" s="375"/>
    </row>
    <row r="644" spans="1:35" ht="15" customHeight="1" hidden="1" outlineLevel="2">
      <c r="A644" s="159"/>
      <c r="B644" s="160"/>
      <c r="C644" s="160" t="s">
        <v>575</v>
      </c>
      <c r="D644" s="160"/>
      <c r="E644" s="160"/>
      <c r="F644" s="160"/>
      <c r="G644" s="160"/>
      <c r="H644" s="160"/>
      <c r="I644" s="160"/>
      <c r="J644" s="160"/>
      <c r="K644" s="160"/>
      <c r="L644" s="160"/>
      <c r="M644" s="160"/>
      <c r="N644" s="160"/>
      <c r="O644" s="160"/>
      <c r="P644" s="160"/>
      <c r="Q644" s="160"/>
      <c r="R644" s="160"/>
      <c r="S644" s="160"/>
      <c r="T644" s="160"/>
      <c r="U644" s="161"/>
      <c r="V644" s="161"/>
      <c r="W644" s="405">
        <v>0</v>
      </c>
      <c r="X644" s="405"/>
      <c r="Y644" s="405"/>
      <c r="Z644" s="405"/>
      <c r="AA644" s="405"/>
      <c r="AB644" s="405"/>
      <c r="AC644" s="210"/>
      <c r="AD644" s="405">
        <v>0</v>
      </c>
      <c r="AE644" s="405"/>
      <c r="AF644" s="405"/>
      <c r="AG644" s="405"/>
      <c r="AH644" s="405"/>
      <c r="AI644" s="405"/>
    </row>
    <row r="645" spans="1:35" ht="15" customHeight="1" hidden="1" outlineLevel="2">
      <c r="A645" s="159"/>
      <c r="B645" s="160"/>
      <c r="C645" s="162" t="s">
        <v>574</v>
      </c>
      <c r="D645" s="160"/>
      <c r="E645" s="160"/>
      <c r="F645" s="160"/>
      <c r="G645" s="160"/>
      <c r="H645" s="160"/>
      <c r="I645" s="160"/>
      <c r="J645" s="160"/>
      <c r="K645" s="160"/>
      <c r="L645" s="160"/>
      <c r="M645" s="160"/>
      <c r="N645" s="160"/>
      <c r="O645" s="160"/>
      <c r="P645" s="160"/>
      <c r="Q645" s="160"/>
      <c r="R645" s="160"/>
      <c r="S645" s="160"/>
      <c r="T645" s="160"/>
      <c r="U645" s="162"/>
      <c r="V645" s="162"/>
      <c r="W645" s="375">
        <v>0</v>
      </c>
      <c r="X645" s="375"/>
      <c r="Y645" s="375"/>
      <c r="Z645" s="375"/>
      <c r="AA645" s="375"/>
      <c r="AB645" s="375"/>
      <c r="AC645" s="169"/>
      <c r="AD645" s="375">
        <v>0</v>
      </c>
      <c r="AE645" s="375"/>
      <c r="AF645" s="375"/>
      <c r="AG645" s="375"/>
      <c r="AH645" s="375"/>
      <c r="AI645" s="375"/>
    </row>
    <row r="646" spans="1:35" ht="15" customHeight="1" hidden="1" outlineLevel="2">
      <c r="A646" s="159"/>
      <c r="B646" s="160"/>
      <c r="C646" s="162" t="s">
        <v>574</v>
      </c>
      <c r="D646" s="162"/>
      <c r="E646" s="162"/>
      <c r="F646" s="162"/>
      <c r="G646" s="162"/>
      <c r="H646" s="162"/>
      <c r="I646" s="162"/>
      <c r="J646" s="162"/>
      <c r="K646" s="162"/>
      <c r="L646" s="162"/>
      <c r="M646" s="162"/>
      <c r="N646" s="162"/>
      <c r="O646" s="162"/>
      <c r="P646" s="162"/>
      <c r="Q646" s="162"/>
      <c r="R646" s="162"/>
      <c r="S646" s="162"/>
      <c r="T646" s="162"/>
      <c r="U646" s="162"/>
      <c r="V646" s="162"/>
      <c r="W646" s="375">
        <v>0</v>
      </c>
      <c r="X646" s="375"/>
      <c r="Y646" s="375"/>
      <c r="Z646" s="375"/>
      <c r="AA646" s="375"/>
      <c r="AB646" s="375"/>
      <c r="AC646" s="169"/>
      <c r="AD646" s="375">
        <v>0</v>
      </c>
      <c r="AE646" s="375"/>
      <c r="AF646" s="375"/>
      <c r="AG646" s="375"/>
      <c r="AH646" s="375"/>
      <c r="AI646" s="375"/>
    </row>
    <row r="647" spans="1:35" ht="15" customHeight="1" hidden="1" outlineLevel="2">
      <c r="A647" s="159"/>
      <c r="B647" s="160"/>
      <c r="C647" s="162" t="s">
        <v>574</v>
      </c>
      <c r="D647" s="184"/>
      <c r="E647" s="184"/>
      <c r="F647" s="184"/>
      <c r="G647" s="184"/>
      <c r="H647" s="184"/>
      <c r="I647" s="184"/>
      <c r="J647" s="184"/>
      <c r="K647" s="184"/>
      <c r="L647" s="184"/>
      <c r="M647" s="184"/>
      <c r="N647" s="184"/>
      <c r="O647" s="184"/>
      <c r="P647" s="184"/>
      <c r="Q647" s="184"/>
      <c r="R647" s="184"/>
      <c r="S647" s="184"/>
      <c r="T647" s="184"/>
      <c r="U647" s="162"/>
      <c r="V647" s="162"/>
      <c r="W647" s="375">
        <v>0</v>
      </c>
      <c r="X647" s="375"/>
      <c r="Y647" s="375"/>
      <c r="Z647" s="375"/>
      <c r="AA647" s="375"/>
      <c r="AB647" s="375"/>
      <c r="AC647" s="169"/>
      <c r="AD647" s="375">
        <v>0</v>
      </c>
      <c r="AE647" s="375"/>
      <c r="AF647" s="375"/>
      <c r="AG647" s="375"/>
      <c r="AH647" s="375"/>
      <c r="AI647" s="375"/>
    </row>
    <row r="648" spans="1:35" ht="1.5" customHeight="1" hidden="1" outlineLevel="1">
      <c r="A648" s="159"/>
      <c r="B648" s="160"/>
      <c r="C648" s="184"/>
      <c r="D648" s="184"/>
      <c r="E648" s="184"/>
      <c r="F648" s="184"/>
      <c r="G648" s="184"/>
      <c r="H648" s="184"/>
      <c r="I648" s="184"/>
      <c r="J648" s="184"/>
      <c r="K648" s="184"/>
      <c r="L648" s="184"/>
      <c r="M648" s="184"/>
      <c r="N648" s="184"/>
      <c r="O648" s="184"/>
      <c r="P648" s="184"/>
      <c r="Q648" s="184"/>
      <c r="R648" s="184"/>
      <c r="S648" s="184"/>
      <c r="T648" s="184"/>
      <c r="U648" s="162"/>
      <c r="V648" s="162"/>
      <c r="W648" s="415"/>
      <c r="X648" s="415"/>
      <c r="Y648" s="415"/>
      <c r="Z648" s="415"/>
      <c r="AA648" s="415"/>
      <c r="AB648" s="415"/>
      <c r="AC648" s="169"/>
      <c r="AD648" s="375"/>
      <c r="AE648" s="375"/>
      <c r="AF648" s="375"/>
      <c r="AG648" s="375"/>
      <c r="AH648" s="375"/>
      <c r="AI648" s="375"/>
    </row>
    <row r="649" spans="1:35" ht="15" customHeight="1" hidden="1" outlineLevel="1">
      <c r="A649" s="159"/>
      <c r="B649" s="160"/>
      <c r="C649" s="184"/>
      <c r="D649" s="184"/>
      <c r="E649" s="184"/>
      <c r="F649" s="184"/>
      <c r="G649" s="184"/>
      <c r="H649" s="184"/>
      <c r="I649" s="184"/>
      <c r="J649" s="184"/>
      <c r="K649" s="184"/>
      <c r="L649" s="184"/>
      <c r="M649" s="184"/>
      <c r="N649" s="184"/>
      <c r="O649" s="184"/>
      <c r="P649" s="184"/>
      <c r="Q649" s="184"/>
      <c r="R649" s="184"/>
      <c r="S649" s="184"/>
      <c r="T649" s="184"/>
      <c r="U649" s="162"/>
      <c r="V649" s="162"/>
      <c r="W649" s="211"/>
      <c r="X649" s="211"/>
      <c r="Y649" s="211"/>
      <c r="Z649" s="211"/>
      <c r="AA649" s="211"/>
      <c r="AB649" s="211"/>
      <c r="AC649" s="169"/>
      <c r="AD649" s="169"/>
      <c r="AE649" s="169"/>
      <c r="AF649" s="169"/>
      <c r="AG649" s="169"/>
      <c r="AH649" s="169"/>
      <c r="AI649" s="169"/>
    </row>
    <row r="650" spans="1:35" ht="15" customHeight="1" hidden="1" outlineLevel="1" thickBot="1">
      <c r="A650" s="159"/>
      <c r="B650" s="160"/>
      <c r="C650" s="170" t="s">
        <v>448</v>
      </c>
      <c r="D650" s="160"/>
      <c r="E650" s="160"/>
      <c r="F650" s="160"/>
      <c r="G650" s="160"/>
      <c r="H650" s="160"/>
      <c r="I650" s="160"/>
      <c r="J650" s="160"/>
      <c r="K650" s="160"/>
      <c r="L650" s="160"/>
      <c r="M650" s="160"/>
      <c r="N650" s="160"/>
      <c r="O650" s="160"/>
      <c r="P650" s="160"/>
      <c r="Q650" s="160"/>
      <c r="R650" s="160"/>
      <c r="S650" s="160"/>
      <c r="T650" s="160"/>
      <c r="U650" s="162"/>
      <c r="V650" s="162"/>
      <c r="W650" s="376">
        <v>0</v>
      </c>
      <c r="X650" s="376"/>
      <c r="Y650" s="376"/>
      <c r="Z650" s="376"/>
      <c r="AA650" s="376"/>
      <c r="AB650" s="376"/>
      <c r="AC650" s="169"/>
      <c r="AD650" s="376">
        <v>0</v>
      </c>
      <c r="AE650" s="376"/>
      <c r="AF650" s="376"/>
      <c r="AG650" s="376"/>
      <c r="AH650" s="376"/>
      <c r="AI650" s="376"/>
    </row>
    <row r="651" spans="1:35" ht="30" customHeight="1" hidden="1" outlineLevel="1" thickTop="1">
      <c r="A651" s="159"/>
      <c r="B651" s="160"/>
      <c r="C651" s="522" t="s">
        <v>576</v>
      </c>
      <c r="D651" s="522"/>
      <c r="E651" s="522"/>
      <c r="F651" s="522"/>
      <c r="G651" s="522"/>
      <c r="H651" s="522"/>
      <c r="I651" s="522"/>
      <c r="J651" s="522"/>
      <c r="K651" s="522"/>
      <c r="L651" s="522"/>
      <c r="M651" s="522"/>
      <c r="N651" s="522"/>
      <c r="O651" s="522"/>
      <c r="P651" s="522"/>
      <c r="Q651" s="522"/>
      <c r="R651" s="522"/>
      <c r="S651" s="522"/>
      <c r="T651" s="522"/>
      <c r="U651" s="522"/>
      <c r="V651" s="522"/>
      <c r="W651" s="522"/>
      <c r="X651" s="522"/>
      <c r="Y651" s="522"/>
      <c r="Z651" s="522"/>
      <c r="AA651" s="522"/>
      <c r="AB651" s="522"/>
      <c r="AC651" s="522"/>
      <c r="AD651" s="522"/>
      <c r="AE651" s="522"/>
      <c r="AF651" s="522"/>
      <c r="AG651" s="522"/>
      <c r="AH651" s="522"/>
      <c r="AI651" s="522"/>
    </row>
    <row r="652" spans="1:35" ht="1.5" customHeight="1" collapsed="1">
      <c r="A652" s="159"/>
      <c r="B652" s="181"/>
      <c r="C652" s="182"/>
      <c r="D652" s="182"/>
      <c r="E652" s="182"/>
      <c r="F652" s="182"/>
      <c r="G652" s="182"/>
      <c r="H652" s="182"/>
      <c r="I652" s="182"/>
      <c r="J652" s="182"/>
      <c r="K652" s="182"/>
      <c r="L652" s="182"/>
      <c r="M652" s="182"/>
      <c r="N652" s="182"/>
      <c r="O652" s="182"/>
      <c r="P652" s="182"/>
      <c r="Q652" s="182"/>
      <c r="R652" s="182"/>
      <c r="S652" s="182"/>
      <c r="T652" s="182"/>
      <c r="U652" s="182"/>
      <c r="V652" s="182"/>
      <c r="W652" s="183"/>
      <c r="X652" s="183"/>
      <c r="Y652" s="183"/>
      <c r="Z652" s="183"/>
      <c r="AA652" s="183"/>
      <c r="AB652" s="183"/>
      <c r="AC652" s="163"/>
      <c r="AD652" s="163"/>
      <c r="AE652" s="163"/>
      <c r="AF652" s="163"/>
      <c r="AG652" s="163"/>
      <c r="AH652" s="163"/>
      <c r="AI652" s="163"/>
    </row>
    <row r="653" spans="1:35" ht="12.75" customHeight="1" hidden="1" outlineLevel="1">
      <c r="A653" s="159"/>
      <c r="B653" s="160"/>
      <c r="C653" s="182"/>
      <c r="D653" s="182"/>
      <c r="E653" s="182"/>
      <c r="F653" s="182"/>
      <c r="G653" s="182"/>
      <c r="H653" s="182"/>
      <c r="I653" s="182"/>
      <c r="J653" s="182"/>
      <c r="K653" s="182"/>
      <c r="L653" s="182"/>
      <c r="M653" s="182"/>
      <c r="N653" s="182"/>
      <c r="O653" s="182"/>
      <c r="P653" s="182"/>
      <c r="Q653" s="182"/>
      <c r="R653" s="182"/>
      <c r="S653" s="182"/>
      <c r="T653" s="182"/>
      <c r="U653" s="182"/>
      <c r="V653" s="182"/>
      <c r="W653" s="183"/>
      <c r="X653" s="183"/>
      <c r="Y653" s="183"/>
      <c r="Z653" s="183"/>
      <c r="AA653" s="183"/>
      <c r="AB653" s="183"/>
      <c r="AC653" s="163"/>
      <c r="AD653" s="163"/>
      <c r="AE653" s="163"/>
      <c r="AF653" s="163"/>
      <c r="AG653" s="163"/>
      <c r="AH653" s="163"/>
      <c r="AI653" s="163"/>
    </row>
    <row r="654" spans="1:35" ht="15" customHeight="1" hidden="1" outlineLevel="1">
      <c r="A654" s="159">
        <v>11</v>
      </c>
      <c r="B654" s="160" t="s">
        <v>194</v>
      </c>
      <c r="C654" s="161" t="s">
        <v>577</v>
      </c>
      <c r="D654" s="161"/>
      <c r="E654" s="161"/>
      <c r="F654" s="161"/>
      <c r="G654" s="161"/>
      <c r="H654" s="161"/>
      <c r="I654" s="161"/>
      <c r="J654" s="161"/>
      <c r="K654" s="161"/>
      <c r="L654" s="161"/>
      <c r="M654" s="161"/>
      <c r="N654" s="161"/>
      <c r="O654" s="161"/>
      <c r="P654" s="161"/>
      <c r="Q654" s="161"/>
      <c r="R654" s="161"/>
      <c r="S654" s="161"/>
      <c r="T654" s="161"/>
      <c r="U654" s="162"/>
      <c r="V654" s="162"/>
      <c r="W654" s="163"/>
      <c r="X654" s="163"/>
      <c r="Y654" s="163"/>
      <c r="Z654" s="163"/>
      <c r="AA654" s="163"/>
      <c r="AB654" s="163"/>
      <c r="AC654" s="163"/>
      <c r="AD654" s="163"/>
      <c r="AE654" s="163"/>
      <c r="AF654" s="163"/>
      <c r="AG654" s="163"/>
      <c r="AH654" s="163"/>
      <c r="AI654" s="163"/>
    </row>
    <row r="655" spans="1:35" ht="15" customHeight="1" hidden="1" outlineLevel="1">
      <c r="A655" s="159"/>
      <c r="B655" s="160"/>
      <c r="C655" s="182"/>
      <c r="D655" s="182"/>
      <c r="E655" s="182"/>
      <c r="F655" s="182"/>
      <c r="G655" s="182"/>
      <c r="H655" s="182"/>
      <c r="I655" s="182"/>
      <c r="J655" s="182"/>
      <c r="K655" s="182"/>
      <c r="L655" s="182"/>
      <c r="M655" s="182"/>
      <c r="N655" s="182"/>
      <c r="O655" s="182"/>
      <c r="P655" s="182"/>
      <c r="Q655" s="182"/>
      <c r="R655" s="182"/>
      <c r="S655" s="182"/>
      <c r="T655" s="182"/>
      <c r="U655" s="182"/>
      <c r="V655" s="182"/>
      <c r="W655" s="183"/>
      <c r="X655" s="183"/>
      <c r="Y655" s="183"/>
      <c r="Z655" s="183"/>
      <c r="AA655" s="183"/>
      <c r="AB655" s="183"/>
      <c r="AC655" s="163"/>
      <c r="AD655" s="186"/>
      <c r="AE655" s="163"/>
      <c r="AF655" s="163"/>
      <c r="AG655" s="163"/>
      <c r="AH655" s="163"/>
      <c r="AI655" s="204"/>
    </row>
    <row r="656" spans="1:35" ht="15" customHeight="1" hidden="1" outlineLevel="1">
      <c r="A656" s="159"/>
      <c r="B656" s="160"/>
      <c r="C656" s="212"/>
      <c r="D656" s="194"/>
      <c r="E656" s="194"/>
      <c r="F656" s="194"/>
      <c r="G656" s="194"/>
      <c r="H656" s="194"/>
      <c r="I656" s="523" t="s">
        <v>578</v>
      </c>
      <c r="J656" s="523"/>
      <c r="K656" s="523"/>
      <c r="L656" s="523"/>
      <c r="M656" s="523"/>
      <c r="N656" s="523"/>
      <c r="O656" s="213"/>
      <c r="P656" s="523" t="s">
        <v>579</v>
      </c>
      <c r="Q656" s="523"/>
      <c r="R656" s="523"/>
      <c r="S656" s="523"/>
      <c r="T656" s="523"/>
      <c r="U656" s="523"/>
      <c r="V656" s="213"/>
      <c r="W656" s="523" t="s">
        <v>580</v>
      </c>
      <c r="X656" s="523"/>
      <c r="Y656" s="523"/>
      <c r="Z656" s="523"/>
      <c r="AA656" s="523"/>
      <c r="AB656" s="523"/>
      <c r="AC656" s="214"/>
      <c r="AD656" s="524" t="s">
        <v>519</v>
      </c>
      <c r="AE656" s="524"/>
      <c r="AF656" s="524"/>
      <c r="AG656" s="524"/>
      <c r="AH656" s="524"/>
      <c r="AI656" s="524"/>
    </row>
    <row r="657" spans="1:35" ht="15" customHeight="1" hidden="1" outlineLevel="1">
      <c r="A657" s="159"/>
      <c r="B657" s="160"/>
      <c r="C657" s="212"/>
      <c r="D657" s="194"/>
      <c r="E657" s="194"/>
      <c r="F657" s="194"/>
      <c r="G657" s="194"/>
      <c r="H657" s="194"/>
      <c r="I657" s="521" t="s">
        <v>11</v>
      </c>
      <c r="J657" s="521"/>
      <c r="K657" s="521"/>
      <c r="L657" s="521"/>
      <c r="M657" s="521"/>
      <c r="N657" s="521"/>
      <c r="O657" s="212"/>
      <c r="P657" s="521" t="s">
        <v>11</v>
      </c>
      <c r="Q657" s="521"/>
      <c r="R657" s="521"/>
      <c r="S657" s="521"/>
      <c r="T657" s="521"/>
      <c r="U657" s="521"/>
      <c r="V657" s="212"/>
      <c r="W657" s="521" t="s">
        <v>11</v>
      </c>
      <c r="X657" s="521"/>
      <c r="Y657" s="521"/>
      <c r="Z657" s="521"/>
      <c r="AA657" s="521"/>
      <c r="AB657" s="521"/>
      <c r="AC657" s="215"/>
      <c r="AD657" s="521" t="s">
        <v>11</v>
      </c>
      <c r="AE657" s="521"/>
      <c r="AF657" s="521"/>
      <c r="AG657" s="521"/>
      <c r="AH657" s="521"/>
      <c r="AI657" s="521"/>
    </row>
    <row r="658" spans="1:35" ht="15" customHeight="1" hidden="1" outlineLevel="1">
      <c r="A658" s="159"/>
      <c r="B658" s="160"/>
      <c r="C658" s="216" t="s">
        <v>520</v>
      </c>
      <c r="D658" s="194"/>
      <c r="E658" s="194"/>
      <c r="F658" s="194"/>
      <c r="G658" s="194"/>
      <c r="H658" s="194"/>
      <c r="I658" s="510"/>
      <c r="J658" s="510"/>
      <c r="K658" s="510"/>
      <c r="L658" s="510"/>
      <c r="M658" s="510"/>
      <c r="N658" s="510"/>
      <c r="O658" s="217"/>
      <c r="P658" s="510"/>
      <c r="Q658" s="510"/>
      <c r="R658" s="510"/>
      <c r="S658" s="510"/>
      <c r="T658" s="510"/>
      <c r="U658" s="510"/>
      <c r="V658" s="217"/>
      <c r="W658" s="510"/>
      <c r="X658" s="510"/>
      <c r="Y658" s="510"/>
      <c r="Z658" s="510"/>
      <c r="AA658" s="510"/>
      <c r="AB658" s="510"/>
      <c r="AC658" s="217"/>
      <c r="AD658" s="519"/>
      <c r="AE658" s="519"/>
      <c r="AF658" s="519"/>
      <c r="AG658" s="519"/>
      <c r="AH658" s="519"/>
      <c r="AI658" s="519"/>
    </row>
    <row r="659" spans="1:35" ht="15" customHeight="1" hidden="1" outlineLevel="1">
      <c r="A659" s="159"/>
      <c r="B659" s="160"/>
      <c r="C659" s="219" t="s">
        <v>521</v>
      </c>
      <c r="D659" s="194"/>
      <c r="E659" s="194"/>
      <c r="F659" s="194"/>
      <c r="G659" s="194"/>
      <c r="H659" s="194"/>
      <c r="I659" s="519">
        <v>0</v>
      </c>
      <c r="J659" s="519"/>
      <c r="K659" s="519"/>
      <c r="L659" s="519"/>
      <c r="M659" s="519"/>
      <c r="N659" s="519"/>
      <c r="O659" s="218"/>
      <c r="P659" s="519">
        <v>0</v>
      </c>
      <c r="Q659" s="519"/>
      <c r="R659" s="519"/>
      <c r="S659" s="519"/>
      <c r="T659" s="519"/>
      <c r="U659" s="519"/>
      <c r="V659" s="218"/>
      <c r="W659" s="519">
        <v>0</v>
      </c>
      <c r="X659" s="519"/>
      <c r="Y659" s="519"/>
      <c r="Z659" s="519"/>
      <c r="AA659" s="519"/>
      <c r="AB659" s="519"/>
      <c r="AC659" s="218"/>
      <c r="AD659" s="520">
        <v>0</v>
      </c>
      <c r="AE659" s="520"/>
      <c r="AF659" s="520"/>
      <c r="AG659" s="520"/>
      <c r="AH659" s="520"/>
      <c r="AI659" s="520"/>
    </row>
    <row r="660" spans="1:35" ht="15" customHeight="1" hidden="1" outlineLevel="1">
      <c r="A660" s="159"/>
      <c r="B660" s="160"/>
      <c r="C660" s="219" t="s">
        <v>522</v>
      </c>
      <c r="D660" s="194"/>
      <c r="E660" s="194"/>
      <c r="F660" s="194"/>
      <c r="G660" s="194"/>
      <c r="H660" s="194"/>
      <c r="I660" s="510">
        <v>0</v>
      </c>
      <c r="J660" s="510"/>
      <c r="K660" s="510"/>
      <c r="L660" s="510"/>
      <c r="M660" s="510"/>
      <c r="N660" s="510"/>
      <c r="O660" s="217"/>
      <c r="P660" s="510">
        <v>0</v>
      </c>
      <c r="Q660" s="510"/>
      <c r="R660" s="510"/>
      <c r="S660" s="510"/>
      <c r="T660" s="510"/>
      <c r="U660" s="510"/>
      <c r="V660" s="217"/>
      <c r="W660" s="510">
        <v>0</v>
      </c>
      <c r="X660" s="510"/>
      <c r="Y660" s="510"/>
      <c r="Z660" s="510"/>
      <c r="AA660" s="510"/>
      <c r="AB660" s="510"/>
      <c r="AC660" s="217"/>
      <c r="AD660" s="511">
        <v>0</v>
      </c>
      <c r="AE660" s="511"/>
      <c r="AF660" s="511"/>
      <c r="AG660" s="511"/>
      <c r="AH660" s="511"/>
      <c r="AI660" s="511"/>
    </row>
    <row r="661" spans="1:35" ht="15" customHeight="1" hidden="1" outlineLevel="1">
      <c r="A661" s="159"/>
      <c r="B661" s="160"/>
      <c r="C661" s="220" t="s">
        <v>581</v>
      </c>
      <c r="D661" s="194"/>
      <c r="E661" s="194"/>
      <c r="F661" s="194"/>
      <c r="G661" s="194"/>
      <c r="H661" s="194"/>
      <c r="I661" s="514">
        <v>0</v>
      </c>
      <c r="J661" s="514"/>
      <c r="K661" s="514"/>
      <c r="L661" s="514"/>
      <c r="M661" s="514"/>
      <c r="N661" s="514"/>
      <c r="O661" s="221"/>
      <c r="P661" s="514">
        <v>0</v>
      </c>
      <c r="Q661" s="514"/>
      <c r="R661" s="514"/>
      <c r="S661" s="514"/>
      <c r="T661" s="514"/>
      <c r="U661" s="514"/>
      <c r="V661" s="221"/>
      <c r="W661" s="514">
        <v>0</v>
      </c>
      <c r="X661" s="514"/>
      <c r="Y661" s="514"/>
      <c r="Z661" s="514"/>
      <c r="AA661" s="514"/>
      <c r="AB661" s="514"/>
      <c r="AC661" s="221"/>
      <c r="AD661" s="515">
        <v>0</v>
      </c>
      <c r="AE661" s="515"/>
      <c r="AF661" s="515"/>
      <c r="AG661" s="515"/>
      <c r="AH661" s="515"/>
      <c r="AI661" s="515"/>
    </row>
    <row r="662" spans="1:35" ht="15" customHeight="1" hidden="1" outlineLevel="1">
      <c r="A662" s="159"/>
      <c r="B662" s="160"/>
      <c r="C662" s="220" t="s">
        <v>549</v>
      </c>
      <c r="D662" s="194"/>
      <c r="E662" s="194"/>
      <c r="F662" s="194"/>
      <c r="G662" s="194"/>
      <c r="H662" s="194"/>
      <c r="I662" s="514">
        <v>0</v>
      </c>
      <c r="J662" s="514"/>
      <c r="K662" s="514"/>
      <c r="L662" s="514"/>
      <c r="M662" s="514"/>
      <c r="N662" s="514"/>
      <c r="O662" s="221"/>
      <c r="P662" s="514">
        <v>0</v>
      </c>
      <c r="Q662" s="514"/>
      <c r="R662" s="514"/>
      <c r="S662" s="514"/>
      <c r="T662" s="514"/>
      <c r="U662" s="514"/>
      <c r="V662" s="221"/>
      <c r="W662" s="514">
        <v>0</v>
      </c>
      <c r="X662" s="514"/>
      <c r="Y662" s="514"/>
      <c r="Z662" s="514"/>
      <c r="AA662" s="514"/>
      <c r="AB662" s="514"/>
      <c r="AC662" s="221"/>
      <c r="AD662" s="515">
        <v>0</v>
      </c>
      <c r="AE662" s="515"/>
      <c r="AF662" s="515"/>
      <c r="AG662" s="515"/>
      <c r="AH662" s="515"/>
      <c r="AI662" s="515"/>
    </row>
    <row r="663" spans="1:35" ht="15" customHeight="1" hidden="1" outlineLevel="1">
      <c r="A663" s="159"/>
      <c r="B663" s="160"/>
      <c r="C663" s="219" t="s">
        <v>525</v>
      </c>
      <c r="D663" s="194"/>
      <c r="E663" s="194"/>
      <c r="F663" s="194"/>
      <c r="G663" s="194"/>
      <c r="H663" s="194"/>
      <c r="I663" s="510">
        <v>0</v>
      </c>
      <c r="J663" s="510"/>
      <c r="K663" s="510"/>
      <c r="L663" s="510"/>
      <c r="M663" s="510"/>
      <c r="N663" s="510"/>
      <c r="O663" s="217"/>
      <c r="P663" s="510">
        <v>0</v>
      </c>
      <c r="Q663" s="510"/>
      <c r="R663" s="510"/>
      <c r="S663" s="510"/>
      <c r="T663" s="510"/>
      <c r="U663" s="510"/>
      <c r="V663" s="217"/>
      <c r="W663" s="510">
        <v>0</v>
      </c>
      <c r="X663" s="510"/>
      <c r="Y663" s="510"/>
      <c r="Z663" s="510"/>
      <c r="AA663" s="510"/>
      <c r="AB663" s="510"/>
      <c r="AC663" s="217"/>
      <c r="AD663" s="511">
        <v>0</v>
      </c>
      <c r="AE663" s="511"/>
      <c r="AF663" s="511"/>
      <c r="AG663" s="511"/>
      <c r="AH663" s="511"/>
      <c r="AI663" s="511"/>
    </row>
    <row r="664" spans="1:35" ht="27.75" customHeight="1" hidden="1" outlineLevel="1">
      <c r="A664" s="159"/>
      <c r="B664" s="160"/>
      <c r="C664" s="518" t="s">
        <v>582</v>
      </c>
      <c r="D664" s="518"/>
      <c r="E664" s="518"/>
      <c r="F664" s="518"/>
      <c r="G664" s="518"/>
      <c r="H664" s="518"/>
      <c r="I664" s="514">
        <v>0</v>
      </c>
      <c r="J664" s="514"/>
      <c r="K664" s="514"/>
      <c r="L664" s="514"/>
      <c r="M664" s="514"/>
      <c r="N664" s="514"/>
      <c r="O664" s="221"/>
      <c r="P664" s="514">
        <v>0</v>
      </c>
      <c r="Q664" s="514"/>
      <c r="R664" s="514"/>
      <c r="S664" s="514"/>
      <c r="T664" s="514"/>
      <c r="U664" s="514"/>
      <c r="V664" s="221"/>
      <c r="W664" s="514">
        <v>0</v>
      </c>
      <c r="X664" s="514"/>
      <c r="Y664" s="514"/>
      <c r="Z664" s="514"/>
      <c r="AA664" s="514"/>
      <c r="AB664" s="514"/>
      <c r="AC664" s="221"/>
      <c r="AD664" s="515">
        <v>0</v>
      </c>
      <c r="AE664" s="515"/>
      <c r="AF664" s="515"/>
      <c r="AG664" s="515"/>
      <c r="AH664" s="515"/>
      <c r="AI664" s="515"/>
    </row>
    <row r="665" spans="1:35" ht="15" customHeight="1" hidden="1" outlineLevel="1">
      <c r="A665" s="159"/>
      <c r="B665" s="160"/>
      <c r="C665" s="220" t="s">
        <v>551</v>
      </c>
      <c r="D665" s="194"/>
      <c r="E665" s="194"/>
      <c r="F665" s="194"/>
      <c r="G665" s="194"/>
      <c r="H665" s="194"/>
      <c r="I665" s="514">
        <v>0</v>
      </c>
      <c r="J665" s="514"/>
      <c r="K665" s="514"/>
      <c r="L665" s="514"/>
      <c r="M665" s="514"/>
      <c r="N665" s="514"/>
      <c r="O665" s="221"/>
      <c r="P665" s="514">
        <v>0</v>
      </c>
      <c r="Q665" s="514"/>
      <c r="R665" s="514"/>
      <c r="S665" s="514"/>
      <c r="T665" s="514"/>
      <c r="U665" s="514"/>
      <c r="V665" s="221"/>
      <c r="W665" s="514">
        <v>0</v>
      </c>
      <c r="X665" s="514"/>
      <c r="Y665" s="514"/>
      <c r="Z665" s="514"/>
      <c r="AA665" s="514"/>
      <c r="AB665" s="514"/>
      <c r="AC665" s="221"/>
      <c r="AD665" s="515">
        <v>0</v>
      </c>
      <c r="AE665" s="515"/>
      <c r="AF665" s="515"/>
      <c r="AG665" s="515"/>
      <c r="AH665" s="515"/>
      <c r="AI665" s="515"/>
    </row>
    <row r="666" spans="1:35" ht="15" customHeight="1" hidden="1" outlineLevel="1" thickBot="1">
      <c r="A666" s="159"/>
      <c r="B666" s="160"/>
      <c r="C666" s="216" t="s">
        <v>529</v>
      </c>
      <c r="D666" s="194"/>
      <c r="E666" s="194"/>
      <c r="F666" s="194"/>
      <c r="G666" s="194"/>
      <c r="H666" s="194"/>
      <c r="I666" s="516">
        <v>0</v>
      </c>
      <c r="J666" s="516"/>
      <c r="K666" s="516"/>
      <c r="L666" s="516"/>
      <c r="M666" s="516"/>
      <c r="N666" s="516"/>
      <c r="O666" s="218"/>
      <c r="P666" s="516">
        <v>0</v>
      </c>
      <c r="Q666" s="516"/>
      <c r="R666" s="516"/>
      <c r="S666" s="516"/>
      <c r="T666" s="516"/>
      <c r="U666" s="516"/>
      <c r="V666" s="218"/>
      <c r="W666" s="516">
        <v>0</v>
      </c>
      <c r="X666" s="516"/>
      <c r="Y666" s="516"/>
      <c r="Z666" s="516"/>
      <c r="AA666" s="516"/>
      <c r="AB666" s="516"/>
      <c r="AC666" s="218"/>
      <c r="AD666" s="513">
        <v>0</v>
      </c>
      <c r="AE666" s="513"/>
      <c r="AF666" s="513"/>
      <c r="AG666" s="513"/>
      <c r="AH666" s="513"/>
      <c r="AI666" s="513"/>
    </row>
    <row r="667" spans="1:35" ht="15" customHeight="1" hidden="1" outlineLevel="1" thickTop="1">
      <c r="A667" s="159"/>
      <c r="B667" s="160"/>
      <c r="C667" s="219"/>
      <c r="D667" s="194"/>
      <c r="E667" s="194"/>
      <c r="F667" s="194"/>
      <c r="G667" s="194"/>
      <c r="H667" s="194"/>
      <c r="I667" s="510"/>
      <c r="J667" s="510"/>
      <c r="K667" s="510"/>
      <c r="L667" s="510"/>
      <c r="M667" s="510"/>
      <c r="N667" s="510"/>
      <c r="O667" s="217"/>
      <c r="P667" s="510"/>
      <c r="Q667" s="510"/>
      <c r="R667" s="510"/>
      <c r="S667" s="510"/>
      <c r="T667" s="510"/>
      <c r="U667" s="510"/>
      <c r="V667" s="217"/>
      <c r="W667" s="510"/>
      <c r="X667" s="510"/>
      <c r="Y667" s="510"/>
      <c r="Z667" s="510"/>
      <c r="AA667" s="510"/>
      <c r="AB667" s="510"/>
      <c r="AC667" s="217"/>
      <c r="AD667" s="511"/>
      <c r="AE667" s="511"/>
      <c r="AF667" s="511"/>
      <c r="AG667" s="511"/>
      <c r="AH667" s="511"/>
      <c r="AI667" s="511"/>
    </row>
    <row r="668" spans="1:35" ht="15" customHeight="1" hidden="1" outlineLevel="1">
      <c r="A668" s="159"/>
      <c r="B668" s="160"/>
      <c r="C668" s="216" t="s">
        <v>530</v>
      </c>
      <c r="D668" s="194"/>
      <c r="E668" s="194"/>
      <c r="F668" s="194"/>
      <c r="G668" s="194"/>
      <c r="H668" s="194"/>
      <c r="I668" s="217"/>
      <c r="J668" s="217"/>
      <c r="K668" s="217"/>
      <c r="L668" s="217"/>
      <c r="M668" s="217"/>
      <c r="N668" s="217"/>
      <c r="O668" s="217"/>
      <c r="P668" s="510"/>
      <c r="Q668" s="510"/>
      <c r="R668" s="510"/>
      <c r="S668" s="510"/>
      <c r="T668" s="510"/>
      <c r="U668" s="510"/>
      <c r="V668" s="217"/>
      <c r="W668" s="510"/>
      <c r="X668" s="510"/>
      <c r="Y668" s="510"/>
      <c r="Z668" s="510"/>
      <c r="AA668" s="510"/>
      <c r="AB668" s="510"/>
      <c r="AC668" s="217"/>
      <c r="AD668" s="511"/>
      <c r="AE668" s="511"/>
      <c r="AF668" s="511"/>
      <c r="AG668" s="511"/>
      <c r="AH668" s="511"/>
      <c r="AI668" s="511"/>
    </row>
    <row r="669" spans="1:35" ht="15" customHeight="1" hidden="1" outlineLevel="1">
      <c r="A669" s="159"/>
      <c r="B669" s="160"/>
      <c r="C669" s="219" t="s">
        <v>521</v>
      </c>
      <c r="D669" s="194"/>
      <c r="E669" s="194"/>
      <c r="F669" s="194"/>
      <c r="G669" s="194"/>
      <c r="H669" s="194"/>
      <c r="I669" s="519">
        <v>0</v>
      </c>
      <c r="J669" s="519"/>
      <c r="K669" s="519"/>
      <c r="L669" s="519"/>
      <c r="M669" s="519"/>
      <c r="N669" s="519"/>
      <c r="O669" s="218"/>
      <c r="P669" s="519">
        <v>0</v>
      </c>
      <c r="Q669" s="519"/>
      <c r="R669" s="519"/>
      <c r="S669" s="519"/>
      <c r="T669" s="519"/>
      <c r="U669" s="519"/>
      <c r="V669" s="218"/>
      <c r="W669" s="519">
        <v>0</v>
      </c>
      <c r="X669" s="519"/>
      <c r="Y669" s="519"/>
      <c r="Z669" s="519"/>
      <c r="AA669" s="519"/>
      <c r="AB669" s="519"/>
      <c r="AC669" s="218"/>
      <c r="AD669" s="520">
        <v>0</v>
      </c>
      <c r="AE669" s="520"/>
      <c r="AF669" s="520"/>
      <c r="AG669" s="520"/>
      <c r="AH669" s="520"/>
      <c r="AI669" s="520"/>
    </row>
    <row r="670" spans="1:35" ht="15" customHeight="1" hidden="1" outlineLevel="1">
      <c r="A670" s="159"/>
      <c r="B670" s="160"/>
      <c r="C670" s="219" t="s">
        <v>522</v>
      </c>
      <c r="D670" s="194"/>
      <c r="E670" s="194"/>
      <c r="F670" s="194"/>
      <c r="G670" s="194"/>
      <c r="H670" s="194"/>
      <c r="I670" s="510">
        <v>0</v>
      </c>
      <c r="J670" s="510"/>
      <c r="K670" s="510"/>
      <c r="L670" s="510"/>
      <c r="M670" s="510"/>
      <c r="N670" s="510"/>
      <c r="O670" s="217"/>
      <c r="P670" s="510">
        <v>0</v>
      </c>
      <c r="Q670" s="510"/>
      <c r="R670" s="510"/>
      <c r="S670" s="510"/>
      <c r="T670" s="510"/>
      <c r="U670" s="510"/>
      <c r="V670" s="217"/>
      <c r="W670" s="510">
        <v>0</v>
      </c>
      <c r="X670" s="510"/>
      <c r="Y670" s="510"/>
      <c r="Z670" s="510"/>
      <c r="AA670" s="510"/>
      <c r="AB670" s="510"/>
      <c r="AC670" s="217"/>
      <c r="AD670" s="511">
        <v>0</v>
      </c>
      <c r="AE670" s="511"/>
      <c r="AF670" s="511"/>
      <c r="AG670" s="511"/>
      <c r="AH670" s="511"/>
      <c r="AI670" s="511"/>
    </row>
    <row r="671" spans="1:35" ht="27.75" customHeight="1" hidden="1" outlineLevel="1">
      <c r="A671" s="159"/>
      <c r="B671" s="160"/>
      <c r="C671" s="518" t="s">
        <v>583</v>
      </c>
      <c r="D671" s="518"/>
      <c r="E671" s="518"/>
      <c r="F671" s="518"/>
      <c r="G671" s="518"/>
      <c r="H671" s="518"/>
      <c r="I671" s="514">
        <v>0</v>
      </c>
      <c r="J671" s="514"/>
      <c r="K671" s="514"/>
      <c r="L671" s="514"/>
      <c r="M671" s="514"/>
      <c r="N671" s="514"/>
      <c r="O671" s="221"/>
      <c r="P671" s="514">
        <v>0</v>
      </c>
      <c r="Q671" s="514"/>
      <c r="R671" s="514"/>
      <c r="S671" s="514"/>
      <c r="T671" s="514"/>
      <c r="U671" s="514"/>
      <c r="V671" s="221"/>
      <c r="W671" s="514">
        <v>0</v>
      </c>
      <c r="X671" s="514"/>
      <c r="Y671" s="514"/>
      <c r="Z671" s="514"/>
      <c r="AA671" s="514"/>
      <c r="AB671" s="514"/>
      <c r="AC671" s="221"/>
      <c r="AD671" s="515">
        <v>0</v>
      </c>
      <c r="AE671" s="515"/>
      <c r="AF671" s="515"/>
      <c r="AG671" s="515"/>
      <c r="AH671" s="515"/>
      <c r="AI671" s="515"/>
    </row>
    <row r="672" spans="1:35" ht="15" customHeight="1" hidden="1" outlineLevel="1">
      <c r="A672" s="159"/>
      <c r="B672" s="160"/>
      <c r="C672" s="220" t="s">
        <v>549</v>
      </c>
      <c r="D672" s="194"/>
      <c r="E672" s="194"/>
      <c r="F672" s="194"/>
      <c r="G672" s="194"/>
      <c r="H672" s="194"/>
      <c r="I672" s="514">
        <v>0</v>
      </c>
      <c r="J672" s="514"/>
      <c r="K672" s="514"/>
      <c r="L672" s="514"/>
      <c r="M672" s="514"/>
      <c r="N672" s="514"/>
      <c r="O672" s="221"/>
      <c r="P672" s="514">
        <v>0</v>
      </c>
      <c r="Q672" s="514"/>
      <c r="R672" s="514"/>
      <c r="S672" s="514"/>
      <c r="T672" s="514"/>
      <c r="U672" s="514"/>
      <c r="V672" s="221"/>
      <c r="W672" s="514">
        <v>0</v>
      </c>
      <c r="X672" s="514"/>
      <c r="Y672" s="514"/>
      <c r="Z672" s="514"/>
      <c r="AA672" s="514"/>
      <c r="AB672" s="514"/>
      <c r="AC672" s="221"/>
      <c r="AD672" s="515">
        <v>0</v>
      </c>
      <c r="AE672" s="515"/>
      <c r="AF672" s="515"/>
      <c r="AG672" s="515"/>
      <c r="AH672" s="515"/>
      <c r="AI672" s="515"/>
    </row>
    <row r="673" spans="1:35" ht="15" customHeight="1" hidden="1" outlineLevel="1">
      <c r="A673" s="159"/>
      <c r="B673" s="160"/>
      <c r="C673" s="182" t="s">
        <v>525</v>
      </c>
      <c r="D673" s="182"/>
      <c r="E673" s="182"/>
      <c r="F673" s="182"/>
      <c r="G673" s="182"/>
      <c r="H673" s="182"/>
      <c r="I673" s="510">
        <v>0</v>
      </c>
      <c r="J673" s="510"/>
      <c r="K673" s="510"/>
      <c r="L673" s="510"/>
      <c r="M673" s="510"/>
      <c r="N673" s="510"/>
      <c r="O673" s="217"/>
      <c r="P673" s="510">
        <v>0</v>
      </c>
      <c r="Q673" s="510"/>
      <c r="R673" s="510"/>
      <c r="S673" s="510"/>
      <c r="T673" s="510"/>
      <c r="U673" s="510"/>
      <c r="V673" s="217"/>
      <c r="W673" s="510">
        <v>0</v>
      </c>
      <c r="X673" s="510"/>
      <c r="Y673" s="510"/>
      <c r="Z673" s="510"/>
      <c r="AA673" s="510"/>
      <c r="AB673" s="510"/>
      <c r="AC673" s="217"/>
      <c r="AD673" s="511">
        <v>0</v>
      </c>
      <c r="AE673" s="511"/>
      <c r="AF673" s="511"/>
      <c r="AG673" s="511"/>
      <c r="AH673" s="511"/>
      <c r="AI673" s="511"/>
    </row>
    <row r="674" spans="1:35" ht="27.75" customHeight="1" hidden="1" outlineLevel="1">
      <c r="A674" s="159"/>
      <c r="B674" s="160"/>
      <c r="C674" s="517" t="s">
        <v>582</v>
      </c>
      <c r="D674" s="517"/>
      <c r="E674" s="517"/>
      <c r="F674" s="517"/>
      <c r="G674" s="517"/>
      <c r="H674" s="517"/>
      <c r="I674" s="514">
        <v>0</v>
      </c>
      <c r="J674" s="514"/>
      <c r="K674" s="514"/>
      <c r="L674" s="514"/>
      <c r="M674" s="514"/>
      <c r="N674" s="514"/>
      <c r="O674" s="221"/>
      <c r="P674" s="514">
        <v>0</v>
      </c>
      <c r="Q674" s="514"/>
      <c r="R674" s="514"/>
      <c r="S674" s="514"/>
      <c r="T674" s="514"/>
      <c r="U674" s="514"/>
      <c r="V674" s="221"/>
      <c r="W674" s="514">
        <v>0</v>
      </c>
      <c r="X674" s="514"/>
      <c r="Y674" s="514"/>
      <c r="Z674" s="514"/>
      <c r="AA674" s="514"/>
      <c r="AB674" s="514"/>
      <c r="AC674" s="221"/>
      <c r="AD674" s="515">
        <v>0</v>
      </c>
      <c r="AE674" s="515"/>
      <c r="AF674" s="515"/>
      <c r="AG674" s="515"/>
      <c r="AH674" s="515"/>
      <c r="AI674" s="515"/>
    </row>
    <row r="675" spans="1:35" ht="15" customHeight="1" hidden="1" outlineLevel="1">
      <c r="A675" s="159"/>
      <c r="B675" s="160"/>
      <c r="C675" s="222" t="s">
        <v>551</v>
      </c>
      <c r="D675" s="182"/>
      <c r="E675" s="182"/>
      <c r="F675" s="182"/>
      <c r="G675" s="182"/>
      <c r="H675" s="182"/>
      <c r="I675" s="514">
        <v>0</v>
      </c>
      <c r="J675" s="514"/>
      <c r="K675" s="514"/>
      <c r="L675" s="514"/>
      <c r="M675" s="514"/>
      <c r="N675" s="514"/>
      <c r="O675" s="221"/>
      <c r="P675" s="514">
        <v>0</v>
      </c>
      <c r="Q675" s="514"/>
      <c r="R675" s="514"/>
      <c r="S675" s="514"/>
      <c r="T675" s="514"/>
      <c r="U675" s="514"/>
      <c r="V675" s="221"/>
      <c r="W675" s="514">
        <v>0</v>
      </c>
      <c r="X675" s="514"/>
      <c r="Y675" s="514"/>
      <c r="Z675" s="514"/>
      <c r="AA675" s="514"/>
      <c r="AB675" s="514"/>
      <c r="AC675" s="221"/>
      <c r="AD675" s="515">
        <v>0</v>
      </c>
      <c r="AE675" s="515"/>
      <c r="AF675" s="515"/>
      <c r="AG675" s="515"/>
      <c r="AH675" s="515"/>
      <c r="AI675" s="515"/>
    </row>
    <row r="676" spans="1:35" ht="15" customHeight="1" hidden="1" outlineLevel="1" thickBot="1">
      <c r="A676" s="159"/>
      <c r="B676" s="160"/>
      <c r="C676" s="185" t="s">
        <v>529</v>
      </c>
      <c r="D676" s="182"/>
      <c r="E676" s="182"/>
      <c r="F676" s="182"/>
      <c r="G676" s="182"/>
      <c r="H676" s="182"/>
      <c r="I676" s="516">
        <v>0</v>
      </c>
      <c r="J676" s="516"/>
      <c r="K676" s="516"/>
      <c r="L676" s="516"/>
      <c r="M676" s="516"/>
      <c r="N676" s="516"/>
      <c r="O676" s="218"/>
      <c r="P676" s="516">
        <v>0</v>
      </c>
      <c r="Q676" s="516"/>
      <c r="R676" s="516"/>
      <c r="S676" s="516"/>
      <c r="T676" s="516"/>
      <c r="U676" s="516"/>
      <c r="V676" s="218"/>
      <c r="W676" s="516">
        <v>0</v>
      </c>
      <c r="X676" s="516"/>
      <c r="Y676" s="516"/>
      <c r="Z676" s="516"/>
      <c r="AA676" s="516"/>
      <c r="AB676" s="516"/>
      <c r="AC676" s="218"/>
      <c r="AD676" s="513">
        <v>0</v>
      </c>
      <c r="AE676" s="513"/>
      <c r="AF676" s="513"/>
      <c r="AG676" s="513"/>
      <c r="AH676" s="513"/>
      <c r="AI676" s="513"/>
    </row>
    <row r="677" spans="1:35" ht="15" customHeight="1" hidden="1" outlineLevel="1" thickTop="1">
      <c r="A677" s="173"/>
      <c r="B677" s="168"/>
      <c r="C677" s="182"/>
      <c r="D677" s="182"/>
      <c r="E677" s="182"/>
      <c r="F677" s="182"/>
      <c r="G677" s="182"/>
      <c r="H677" s="182"/>
      <c r="I677" s="510"/>
      <c r="J677" s="510"/>
      <c r="K677" s="510"/>
      <c r="L677" s="510"/>
      <c r="M677" s="510"/>
      <c r="N677" s="510"/>
      <c r="O677" s="217"/>
      <c r="P677" s="510"/>
      <c r="Q677" s="510"/>
      <c r="R677" s="510"/>
      <c r="S677" s="510"/>
      <c r="T677" s="510"/>
      <c r="U677" s="510"/>
      <c r="V677" s="217"/>
      <c r="W677" s="510"/>
      <c r="X677" s="510"/>
      <c r="Y677" s="510"/>
      <c r="Z677" s="510"/>
      <c r="AA677" s="510"/>
      <c r="AB677" s="510"/>
      <c r="AC677" s="217"/>
      <c r="AD677" s="511"/>
      <c r="AE677" s="511"/>
      <c r="AF677" s="511"/>
      <c r="AG677" s="511"/>
      <c r="AH677" s="511"/>
      <c r="AI677" s="511"/>
    </row>
    <row r="678" spans="1:35" ht="15" customHeight="1" hidden="1" outlineLevel="1">
      <c r="A678" s="173"/>
      <c r="B678" s="168"/>
      <c r="C678" s="185" t="s">
        <v>533</v>
      </c>
      <c r="D678" s="182"/>
      <c r="E678" s="182"/>
      <c r="F678" s="182"/>
      <c r="G678" s="182"/>
      <c r="H678" s="182"/>
      <c r="I678" s="510"/>
      <c r="J678" s="510"/>
      <c r="K678" s="510"/>
      <c r="L678" s="510"/>
      <c r="M678" s="510"/>
      <c r="N678" s="510"/>
      <c r="O678" s="217"/>
      <c r="P678" s="510"/>
      <c r="Q678" s="510"/>
      <c r="R678" s="510"/>
      <c r="S678" s="510"/>
      <c r="T678" s="510"/>
      <c r="U678" s="510"/>
      <c r="V678" s="217"/>
      <c r="W678" s="510"/>
      <c r="X678" s="510"/>
      <c r="Y678" s="510"/>
      <c r="Z678" s="510"/>
      <c r="AA678" s="510"/>
      <c r="AB678" s="510"/>
      <c r="AC678" s="217"/>
      <c r="AD678" s="511"/>
      <c r="AE678" s="511"/>
      <c r="AF678" s="511"/>
      <c r="AG678" s="511"/>
      <c r="AH678" s="511"/>
      <c r="AI678" s="511"/>
    </row>
    <row r="679" spans="1:35" ht="15" customHeight="1" hidden="1" outlineLevel="1">
      <c r="A679" s="173"/>
      <c r="B679" s="168"/>
      <c r="C679" s="182" t="s">
        <v>534</v>
      </c>
      <c r="D679" s="182"/>
      <c r="E679" s="182"/>
      <c r="F679" s="182"/>
      <c r="G679" s="182"/>
      <c r="H679" s="182"/>
      <c r="I679" s="510">
        <v>0</v>
      </c>
      <c r="J679" s="510"/>
      <c r="K679" s="510"/>
      <c r="L679" s="510"/>
      <c r="M679" s="510"/>
      <c r="N679" s="510"/>
      <c r="O679" s="217"/>
      <c r="P679" s="510">
        <v>0</v>
      </c>
      <c r="Q679" s="510"/>
      <c r="R679" s="510"/>
      <c r="S679" s="510"/>
      <c r="T679" s="510"/>
      <c r="U679" s="510"/>
      <c r="V679" s="217"/>
      <c r="W679" s="510">
        <v>0</v>
      </c>
      <c r="X679" s="510"/>
      <c r="Y679" s="510"/>
      <c r="Z679" s="510"/>
      <c r="AA679" s="510"/>
      <c r="AB679" s="510"/>
      <c r="AC679" s="217"/>
      <c r="AD679" s="511">
        <v>0</v>
      </c>
      <c r="AE679" s="511"/>
      <c r="AF679" s="511"/>
      <c r="AG679" s="511"/>
      <c r="AH679" s="511"/>
      <c r="AI679" s="511"/>
    </row>
    <row r="680" spans="1:35" ht="15" customHeight="1" hidden="1" outlineLevel="1" thickBot="1">
      <c r="A680" s="173"/>
      <c r="B680" s="168"/>
      <c r="C680" s="182" t="s">
        <v>535</v>
      </c>
      <c r="D680" s="182"/>
      <c r="E680" s="182"/>
      <c r="F680" s="182"/>
      <c r="G680" s="182"/>
      <c r="H680" s="182"/>
      <c r="I680" s="512">
        <v>0</v>
      </c>
      <c r="J680" s="512"/>
      <c r="K680" s="512"/>
      <c r="L680" s="512"/>
      <c r="M680" s="512"/>
      <c r="N680" s="512"/>
      <c r="O680" s="217"/>
      <c r="P680" s="512">
        <v>0</v>
      </c>
      <c r="Q680" s="512"/>
      <c r="R680" s="512"/>
      <c r="S680" s="512"/>
      <c r="T680" s="512"/>
      <c r="U680" s="512"/>
      <c r="V680" s="217"/>
      <c r="W680" s="512">
        <v>0</v>
      </c>
      <c r="X680" s="512"/>
      <c r="Y680" s="512"/>
      <c r="Z680" s="512"/>
      <c r="AA680" s="512"/>
      <c r="AB680" s="512"/>
      <c r="AC680" s="217"/>
      <c r="AD680" s="513">
        <v>0</v>
      </c>
      <c r="AE680" s="513"/>
      <c r="AF680" s="513"/>
      <c r="AG680" s="513"/>
      <c r="AH680" s="513"/>
      <c r="AI680" s="513"/>
    </row>
    <row r="681" spans="1:35" ht="1.5" customHeight="1" collapsed="1">
      <c r="A681" s="159"/>
      <c r="B681" s="181"/>
      <c r="C681" s="182"/>
      <c r="D681" s="182"/>
      <c r="E681" s="182"/>
      <c r="F681" s="182"/>
      <c r="G681" s="182"/>
      <c r="H681" s="182"/>
      <c r="I681" s="182"/>
      <c r="J681" s="182"/>
      <c r="K681" s="182"/>
      <c r="L681" s="182"/>
      <c r="M681" s="182"/>
      <c r="N681" s="182"/>
      <c r="O681" s="182"/>
      <c r="P681" s="182"/>
      <c r="Q681" s="182"/>
      <c r="R681" s="182"/>
      <c r="S681" s="182"/>
      <c r="T681" s="182"/>
      <c r="U681" s="182"/>
      <c r="V681" s="182"/>
      <c r="W681" s="183"/>
      <c r="X681" s="183"/>
      <c r="Y681" s="183"/>
      <c r="Z681" s="183"/>
      <c r="AA681" s="183"/>
      <c r="AB681" s="183"/>
      <c r="AC681" s="163"/>
      <c r="AD681" s="163"/>
      <c r="AE681" s="163"/>
      <c r="AF681" s="163"/>
      <c r="AG681" s="163"/>
      <c r="AH681" s="163"/>
      <c r="AI681" s="163"/>
    </row>
    <row r="682" spans="1:35" ht="12.75" customHeight="1" hidden="1" outlineLevel="1">
      <c r="A682" s="159"/>
      <c r="B682" s="160"/>
      <c r="C682" s="182"/>
      <c r="D682" s="182"/>
      <c r="E682" s="182"/>
      <c r="F682" s="182"/>
      <c r="G682" s="182"/>
      <c r="H682" s="182"/>
      <c r="I682" s="182"/>
      <c r="J682" s="182"/>
      <c r="K682" s="182"/>
      <c r="L682" s="182"/>
      <c r="M682" s="182"/>
      <c r="N682" s="182"/>
      <c r="O682" s="182"/>
      <c r="P682" s="182"/>
      <c r="Q682" s="182"/>
      <c r="R682" s="182"/>
      <c r="S682" s="182"/>
      <c r="T682" s="182"/>
      <c r="U682" s="182"/>
      <c r="V682" s="182"/>
      <c r="W682" s="183"/>
      <c r="X682" s="183"/>
      <c r="Y682" s="183"/>
      <c r="Z682" s="183"/>
      <c r="AA682" s="183"/>
      <c r="AB682" s="183"/>
      <c r="AC682" s="163"/>
      <c r="AD682" s="163"/>
      <c r="AE682" s="163"/>
      <c r="AF682" s="163"/>
      <c r="AG682" s="163"/>
      <c r="AH682" s="163"/>
      <c r="AI682" s="163"/>
    </row>
    <row r="683" spans="1:35" ht="15" customHeight="1" hidden="1" outlineLevel="1">
      <c r="A683" s="159">
        <v>11</v>
      </c>
      <c r="B683" s="160" t="s">
        <v>194</v>
      </c>
      <c r="C683" s="185" t="s">
        <v>584</v>
      </c>
      <c r="D683" s="182"/>
      <c r="E683" s="182"/>
      <c r="F683" s="182"/>
      <c r="G683" s="182"/>
      <c r="H683" s="182"/>
      <c r="I683" s="182"/>
      <c r="J683" s="182"/>
      <c r="K683" s="182"/>
      <c r="L683" s="182"/>
      <c r="M683" s="182"/>
      <c r="N683" s="182"/>
      <c r="O683" s="182"/>
      <c r="P683" s="182"/>
      <c r="Q683" s="182"/>
      <c r="R683" s="182"/>
      <c r="S683" s="182"/>
      <c r="T683" s="182"/>
      <c r="U683" s="182"/>
      <c r="V683" s="182"/>
      <c r="W683" s="183"/>
      <c r="X683" s="183"/>
      <c r="Y683" s="183"/>
      <c r="Z683" s="183"/>
      <c r="AA683" s="183"/>
      <c r="AB683" s="183"/>
      <c r="AC683" s="163"/>
      <c r="AD683" s="163"/>
      <c r="AE683" s="163"/>
      <c r="AF683" s="163"/>
      <c r="AG683" s="163"/>
      <c r="AH683" s="163"/>
      <c r="AI683" s="163"/>
    </row>
    <row r="684" spans="1:35" ht="15" customHeight="1" hidden="1" outlineLevel="1">
      <c r="A684" s="159"/>
      <c r="B684" s="160"/>
      <c r="C684" s="165"/>
      <c r="D684" s="165"/>
      <c r="E684" s="165"/>
      <c r="F684" s="165"/>
      <c r="G684" s="165"/>
      <c r="H684" s="165"/>
      <c r="I684" s="165"/>
      <c r="J684" s="165"/>
      <c r="K684" s="165"/>
      <c r="L684" s="165"/>
      <c r="M684" s="165"/>
      <c r="N684" s="165"/>
      <c r="O684" s="165"/>
      <c r="P684" s="165"/>
      <c r="Q684" s="165"/>
      <c r="R684" s="165"/>
      <c r="S684" s="165"/>
      <c r="T684" s="165"/>
      <c r="U684" s="162"/>
      <c r="V684" s="162"/>
      <c r="W684" s="402" t="s">
        <v>9</v>
      </c>
      <c r="X684" s="402"/>
      <c r="Y684" s="402"/>
      <c r="Z684" s="402"/>
      <c r="AA684" s="402"/>
      <c r="AB684" s="402"/>
      <c r="AC684" s="166"/>
      <c r="AD684" s="402" t="s">
        <v>10</v>
      </c>
      <c r="AE684" s="402"/>
      <c r="AF684" s="402"/>
      <c r="AG684" s="402"/>
      <c r="AH684" s="402"/>
      <c r="AI684" s="402"/>
    </row>
    <row r="685" spans="1:35" ht="15" customHeight="1" hidden="1" outlineLevel="1">
      <c r="A685" s="159"/>
      <c r="B685" s="160"/>
      <c r="C685" s="165"/>
      <c r="D685" s="165"/>
      <c r="E685" s="165"/>
      <c r="F685" s="165"/>
      <c r="G685" s="165"/>
      <c r="H685" s="165"/>
      <c r="I685" s="165"/>
      <c r="J685" s="165"/>
      <c r="K685" s="165"/>
      <c r="L685" s="165"/>
      <c r="M685" s="165"/>
      <c r="N685" s="165"/>
      <c r="O685" s="165"/>
      <c r="P685" s="165"/>
      <c r="Q685" s="165"/>
      <c r="R685" s="165"/>
      <c r="S685" s="165"/>
      <c r="T685" s="165"/>
      <c r="U685" s="162"/>
      <c r="V685" s="162"/>
      <c r="W685" s="403" t="s">
        <v>11</v>
      </c>
      <c r="X685" s="403"/>
      <c r="Y685" s="403"/>
      <c r="Z685" s="403"/>
      <c r="AA685" s="403"/>
      <c r="AB685" s="403"/>
      <c r="AC685" s="166"/>
      <c r="AD685" s="403" t="s">
        <v>11</v>
      </c>
      <c r="AE685" s="403"/>
      <c r="AF685" s="403"/>
      <c r="AG685" s="403"/>
      <c r="AH685" s="403"/>
      <c r="AI685" s="403"/>
    </row>
    <row r="686" spans="1:35" ht="15" customHeight="1" hidden="1" outlineLevel="1">
      <c r="A686" s="159"/>
      <c r="B686" s="160"/>
      <c r="C686" s="165"/>
      <c r="D686" s="165"/>
      <c r="E686" s="165"/>
      <c r="F686" s="165"/>
      <c r="G686" s="165"/>
      <c r="H686" s="165"/>
      <c r="I686" s="165"/>
      <c r="J686" s="165"/>
      <c r="K686" s="165"/>
      <c r="L686" s="165"/>
      <c r="M686" s="165"/>
      <c r="N686" s="165"/>
      <c r="O686" s="165"/>
      <c r="P686" s="165"/>
      <c r="Q686" s="165"/>
      <c r="R686" s="165"/>
      <c r="S686" s="165"/>
      <c r="T686" s="165"/>
      <c r="U686" s="162"/>
      <c r="V686" s="162"/>
      <c r="W686" s="405"/>
      <c r="X686" s="405"/>
      <c r="Y686" s="405"/>
      <c r="Z686" s="405"/>
      <c r="AA686" s="405"/>
      <c r="AB686" s="405"/>
      <c r="AC686" s="210"/>
      <c r="AD686" s="405"/>
      <c r="AE686" s="405"/>
      <c r="AF686" s="405"/>
      <c r="AG686" s="405"/>
      <c r="AH686" s="405"/>
      <c r="AI686" s="405"/>
    </row>
    <row r="687" spans="1:35" ht="15" customHeight="1" hidden="1" outlineLevel="1">
      <c r="A687" s="159"/>
      <c r="B687" s="160"/>
      <c r="C687" s="160" t="s">
        <v>585</v>
      </c>
      <c r="D687" s="160"/>
      <c r="E687" s="160"/>
      <c r="F687" s="160"/>
      <c r="G687" s="160"/>
      <c r="H687" s="160"/>
      <c r="I687" s="160"/>
      <c r="J687" s="160"/>
      <c r="K687" s="160"/>
      <c r="L687" s="160"/>
      <c r="M687" s="160"/>
      <c r="N687" s="160"/>
      <c r="O687" s="160"/>
      <c r="P687" s="160"/>
      <c r="Q687" s="160"/>
      <c r="R687" s="160"/>
      <c r="S687" s="160"/>
      <c r="T687" s="160"/>
      <c r="U687" s="161"/>
      <c r="V687" s="161"/>
      <c r="W687" s="405">
        <v>0</v>
      </c>
      <c r="X687" s="405"/>
      <c r="Y687" s="405"/>
      <c r="Z687" s="405"/>
      <c r="AA687" s="405"/>
      <c r="AB687" s="405"/>
      <c r="AC687" s="210"/>
      <c r="AD687" s="405">
        <v>0</v>
      </c>
      <c r="AE687" s="405"/>
      <c r="AF687" s="405"/>
      <c r="AG687" s="405"/>
      <c r="AH687" s="405"/>
      <c r="AI687" s="405"/>
    </row>
    <row r="688" spans="1:35" ht="15" customHeight="1" hidden="1" outlineLevel="1">
      <c r="A688" s="159"/>
      <c r="B688" s="160"/>
      <c r="C688" s="223" t="s">
        <v>586</v>
      </c>
      <c r="D688" s="160"/>
      <c r="E688" s="160"/>
      <c r="F688" s="160"/>
      <c r="G688" s="160"/>
      <c r="H688" s="160"/>
      <c r="I688" s="160"/>
      <c r="J688" s="160"/>
      <c r="K688" s="160"/>
      <c r="L688" s="160"/>
      <c r="M688" s="160"/>
      <c r="N688" s="160"/>
      <c r="O688" s="160"/>
      <c r="P688" s="160"/>
      <c r="Q688" s="160"/>
      <c r="R688" s="160"/>
      <c r="S688" s="160"/>
      <c r="T688" s="160"/>
      <c r="U688" s="162"/>
      <c r="V688" s="162"/>
      <c r="W688" s="375"/>
      <c r="X688" s="375"/>
      <c r="Y688" s="375"/>
      <c r="Z688" s="375"/>
      <c r="AA688" s="375"/>
      <c r="AB688" s="375"/>
      <c r="AC688" s="169"/>
      <c r="AD688" s="375"/>
      <c r="AE688" s="375"/>
      <c r="AF688" s="375"/>
      <c r="AG688" s="375"/>
      <c r="AH688" s="375"/>
      <c r="AI688" s="375"/>
    </row>
    <row r="689" spans="1:35" ht="15" customHeight="1" hidden="1" outlineLevel="1">
      <c r="A689" s="159"/>
      <c r="B689" s="160"/>
      <c r="C689" s="223" t="s">
        <v>586</v>
      </c>
      <c r="D689" s="160"/>
      <c r="E689" s="160"/>
      <c r="F689" s="160"/>
      <c r="G689" s="160"/>
      <c r="H689" s="160"/>
      <c r="I689" s="160"/>
      <c r="J689" s="160"/>
      <c r="K689" s="160"/>
      <c r="L689" s="160"/>
      <c r="M689" s="160"/>
      <c r="N689" s="160"/>
      <c r="O689" s="160"/>
      <c r="P689" s="160"/>
      <c r="Q689" s="160"/>
      <c r="R689" s="160"/>
      <c r="S689" s="160"/>
      <c r="T689" s="160"/>
      <c r="U689" s="162"/>
      <c r="V689" s="162"/>
      <c r="W689" s="375"/>
      <c r="X689" s="375"/>
      <c r="Y689" s="375"/>
      <c r="Z689" s="375"/>
      <c r="AA689" s="375"/>
      <c r="AB689" s="375"/>
      <c r="AC689" s="169"/>
      <c r="AD689" s="375"/>
      <c r="AE689" s="375"/>
      <c r="AF689" s="375"/>
      <c r="AG689" s="375"/>
      <c r="AH689" s="375"/>
      <c r="AI689" s="375"/>
    </row>
    <row r="690" spans="1:35" ht="1.5" customHeight="1" hidden="1" outlineLevel="1">
      <c r="A690" s="159"/>
      <c r="B690" s="160"/>
      <c r="C690" s="223"/>
      <c r="D690" s="160"/>
      <c r="E690" s="160"/>
      <c r="F690" s="160"/>
      <c r="G690" s="160"/>
      <c r="H690" s="160"/>
      <c r="I690" s="160"/>
      <c r="J690" s="160"/>
      <c r="K690" s="160"/>
      <c r="L690" s="160"/>
      <c r="M690" s="160"/>
      <c r="N690" s="160"/>
      <c r="O690" s="160"/>
      <c r="P690" s="160"/>
      <c r="Q690" s="160"/>
      <c r="R690" s="160"/>
      <c r="S690" s="160"/>
      <c r="T690" s="160"/>
      <c r="U690" s="162"/>
      <c r="V690" s="162"/>
      <c r="W690" s="375"/>
      <c r="X690" s="375"/>
      <c r="Y690" s="375"/>
      <c r="Z690" s="375"/>
      <c r="AA690" s="375"/>
      <c r="AB690" s="375"/>
      <c r="AC690" s="169"/>
      <c r="AD690" s="375"/>
      <c r="AE690" s="375"/>
      <c r="AF690" s="375"/>
      <c r="AG690" s="375"/>
      <c r="AH690" s="375"/>
      <c r="AI690" s="375"/>
    </row>
    <row r="691" spans="1:35" ht="15" customHeight="1" hidden="1" outlineLevel="1">
      <c r="A691" s="159"/>
      <c r="B691" s="160"/>
      <c r="C691" s="160" t="s">
        <v>587</v>
      </c>
      <c r="D691" s="160"/>
      <c r="E691" s="160"/>
      <c r="F691" s="160"/>
      <c r="G691" s="160"/>
      <c r="H691" s="160"/>
      <c r="I691" s="160"/>
      <c r="J691" s="160"/>
      <c r="K691" s="160"/>
      <c r="L691" s="160"/>
      <c r="M691" s="160"/>
      <c r="N691" s="160"/>
      <c r="O691" s="160"/>
      <c r="P691" s="160"/>
      <c r="Q691" s="160"/>
      <c r="R691" s="160"/>
      <c r="S691" s="160"/>
      <c r="T691" s="160"/>
      <c r="U691" s="161"/>
      <c r="V691" s="161"/>
      <c r="W691" s="405">
        <v>0</v>
      </c>
      <c r="X691" s="405"/>
      <c r="Y691" s="405"/>
      <c r="Z691" s="405"/>
      <c r="AA691" s="405"/>
      <c r="AB691" s="405"/>
      <c r="AC691" s="210"/>
      <c r="AD691" s="405">
        <v>0</v>
      </c>
      <c r="AE691" s="405"/>
      <c r="AF691" s="405"/>
      <c r="AG691" s="405"/>
      <c r="AH691" s="405"/>
      <c r="AI691" s="405"/>
    </row>
    <row r="692" spans="1:35" ht="15" customHeight="1" hidden="1" outlineLevel="1">
      <c r="A692" s="159"/>
      <c r="B692" s="160"/>
      <c r="C692" s="223" t="s">
        <v>586</v>
      </c>
      <c r="D692" s="160"/>
      <c r="E692" s="160"/>
      <c r="F692" s="160"/>
      <c r="G692" s="160"/>
      <c r="H692" s="160"/>
      <c r="I692" s="160"/>
      <c r="J692" s="160"/>
      <c r="K692" s="160"/>
      <c r="L692" s="160"/>
      <c r="M692" s="160"/>
      <c r="N692" s="160"/>
      <c r="O692" s="160"/>
      <c r="P692" s="160"/>
      <c r="Q692" s="160"/>
      <c r="R692" s="160"/>
      <c r="S692" s="160"/>
      <c r="T692" s="160"/>
      <c r="U692" s="162"/>
      <c r="V692" s="162"/>
      <c r="W692" s="375"/>
      <c r="X692" s="375"/>
      <c r="Y692" s="375"/>
      <c r="Z692" s="375"/>
      <c r="AA692" s="375"/>
      <c r="AB692" s="375"/>
      <c r="AC692" s="169"/>
      <c r="AD692" s="375"/>
      <c r="AE692" s="375"/>
      <c r="AF692" s="375"/>
      <c r="AG692" s="375"/>
      <c r="AH692" s="375"/>
      <c r="AI692" s="375"/>
    </row>
    <row r="693" spans="1:35" ht="15" customHeight="1" hidden="1" outlineLevel="1">
      <c r="A693" s="159"/>
      <c r="B693" s="160"/>
      <c r="C693" s="223" t="s">
        <v>586</v>
      </c>
      <c r="D693" s="160"/>
      <c r="E693" s="160"/>
      <c r="F693" s="160"/>
      <c r="G693" s="160"/>
      <c r="H693" s="160"/>
      <c r="I693" s="160"/>
      <c r="J693" s="160"/>
      <c r="K693" s="160"/>
      <c r="L693" s="160"/>
      <c r="M693" s="160"/>
      <c r="N693" s="160"/>
      <c r="O693" s="160"/>
      <c r="P693" s="160"/>
      <c r="Q693" s="160"/>
      <c r="R693" s="160"/>
      <c r="S693" s="160"/>
      <c r="T693" s="160"/>
      <c r="U693" s="162"/>
      <c r="V693" s="162"/>
      <c r="W693" s="375"/>
      <c r="X693" s="375"/>
      <c r="Y693" s="375"/>
      <c r="Z693" s="375"/>
      <c r="AA693" s="375"/>
      <c r="AB693" s="375"/>
      <c r="AC693" s="169"/>
      <c r="AD693" s="375"/>
      <c r="AE693" s="375"/>
      <c r="AF693" s="375"/>
      <c r="AG693" s="375"/>
      <c r="AH693" s="375"/>
      <c r="AI693" s="375"/>
    </row>
    <row r="694" spans="1:35" ht="1.5" customHeight="1" hidden="1" outlineLevel="1">
      <c r="A694" s="159"/>
      <c r="B694" s="160"/>
      <c r="C694" s="223"/>
      <c r="D694" s="160"/>
      <c r="E694" s="160"/>
      <c r="F694" s="160"/>
      <c r="G694" s="160"/>
      <c r="H694" s="160"/>
      <c r="I694" s="160"/>
      <c r="J694" s="160"/>
      <c r="K694" s="160"/>
      <c r="L694" s="160"/>
      <c r="M694" s="160"/>
      <c r="N694" s="160"/>
      <c r="O694" s="160"/>
      <c r="P694" s="160"/>
      <c r="Q694" s="160"/>
      <c r="R694" s="160"/>
      <c r="S694" s="160"/>
      <c r="T694" s="160"/>
      <c r="U694" s="162"/>
      <c r="V694" s="162"/>
      <c r="W694" s="375"/>
      <c r="X694" s="375"/>
      <c r="Y694" s="375"/>
      <c r="Z694" s="375"/>
      <c r="AA694" s="375"/>
      <c r="AB694" s="375"/>
      <c r="AC694" s="169"/>
      <c r="AD694" s="375"/>
      <c r="AE694" s="375"/>
      <c r="AF694" s="375"/>
      <c r="AG694" s="375"/>
      <c r="AH694" s="375"/>
      <c r="AI694" s="375"/>
    </row>
    <row r="695" spans="1:35" ht="15" customHeight="1" hidden="1" outlineLevel="1">
      <c r="A695" s="159"/>
      <c r="B695" s="160"/>
      <c r="C695" s="160" t="s">
        <v>588</v>
      </c>
      <c r="D695" s="160"/>
      <c r="E695" s="160"/>
      <c r="F695" s="160"/>
      <c r="G695" s="160"/>
      <c r="H695" s="160"/>
      <c r="I695" s="160"/>
      <c r="J695" s="160"/>
      <c r="K695" s="160"/>
      <c r="L695" s="160"/>
      <c r="M695" s="160"/>
      <c r="N695" s="160"/>
      <c r="O695" s="160"/>
      <c r="P695" s="160"/>
      <c r="Q695" s="160"/>
      <c r="R695" s="160"/>
      <c r="S695" s="160"/>
      <c r="T695" s="160"/>
      <c r="U695" s="161"/>
      <c r="V695" s="161"/>
      <c r="W695" s="405">
        <v>0</v>
      </c>
      <c r="X695" s="405"/>
      <c r="Y695" s="405"/>
      <c r="Z695" s="405"/>
      <c r="AA695" s="405"/>
      <c r="AB695" s="405"/>
      <c r="AC695" s="210"/>
      <c r="AD695" s="405">
        <v>0</v>
      </c>
      <c r="AE695" s="405"/>
      <c r="AF695" s="405"/>
      <c r="AG695" s="405"/>
      <c r="AH695" s="405"/>
      <c r="AI695" s="405"/>
    </row>
    <row r="696" spans="1:35" ht="15" customHeight="1" hidden="1" outlineLevel="1">
      <c r="A696" s="159"/>
      <c r="B696" s="160"/>
      <c r="C696" s="223" t="s">
        <v>589</v>
      </c>
      <c r="D696" s="160"/>
      <c r="E696" s="160"/>
      <c r="F696" s="160"/>
      <c r="G696" s="160"/>
      <c r="H696" s="160"/>
      <c r="I696" s="160"/>
      <c r="J696" s="160"/>
      <c r="K696" s="160"/>
      <c r="L696" s="160"/>
      <c r="M696" s="160"/>
      <c r="N696" s="160"/>
      <c r="O696" s="160"/>
      <c r="P696" s="160"/>
      <c r="Q696" s="160"/>
      <c r="R696" s="160"/>
      <c r="S696" s="160"/>
      <c r="T696" s="160"/>
      <c r="U696" s="161"/>
      <c r="V696" s="161"/>
      <c r="W696" s="210"/>
      <c r="X696" s="210"/>
      <c r="Y696" s="210"/>
      <c r="Z696" s="210"/>
      <c r="AA696" s="210"/>
      <c r="AB696" s="210"/>
      <c r="AC696" s="210"/>
      <c r="AD696" s="509">
        <v>1500000000</v>
      </c>
      <c r="AE696" s="509"/>
      <c r="AF696" s="509"/>
      <c r="AG696" s="509"/>
      <c r="AH696" s="509"/>
      <c r="AI696" s="509"/>
    </row>
    <row r="697" spans="1:35" ht="15" customHeight="1" hidden="1" outlineLevel="1">
      <c r="A697" s="159"/>
      <c r="B697" s="160"/>
      <c r="C697" s="161" t="s">
        <v>590</v>
      </c>
      <c r="D697" s="161"/>
      <c r="E697" s="161"/>
      <c r="F697" s="161"/>
      <c r="G697" s="161"/>
      <c r="H697" s="161"/>
      <c r="I697" s="161"/>
      <c r="J697" s="161"/>
      <c r="K697" s="161"/>
      <c r="L697" s="161"/>
      <c r="M697" s="161"/>
      <c r="N697" s="161"/>
      <c r="O697" s="161"/>
      <c r="P697" s="161"/>
      <c r="Q697" s="161"/>
      <c r="R697" s="161"/>
      <c r="S697" s="161"/>
      <c r="T697" s="161"/>
      <c r="U697" s="161"/>
      <c r="V697" s="161"/>
      <c r="W697" s="405">
        <v>0</v>
      </c>
      <c r="X697" s="405"/>
      <c r="Y697" s="405"/>
      <c r="Z697" s="405"/>
      <c r="AA697" s="405"/>
      <c r="AB697" s="405"/>
      <c r="AC697" s="210"/>
      <c r="AD697" s="405">
        <v>0</v>
      </c>
      <c r="AE697" s="405"/>
      <c r="AF697" s="405"/>
      <c r="AG697" s="405"/>
      <c r="AH697" s="405"/>
      <c r="AI697" s="405"/>
    </row>
    <row r="698" spans="1:35" ht="15" customHeight="1" hidden="1" outlineLevel="1">
      <c r="A698" s="159"/>
      <c r="B698" s="160"/>
      <c r="C698" s="161"/>
      <c r="D698" s="161"/>
      <c r="E698" s="161"/>
      <c r="F698" s="161"/>
      <c r="G698" s="161"/>
      <c r="H698" s="161"/>
      <c r="I698" s="161"/>
      <c r="J698" s="161"/>
      <c r="K698" s="161"/>
      <c r="L698" s="161"/>
      <c r="M698" s="161"/>
      <c r="N698" s="161"/>
      <c r="O698" s="161"/>
      <c r="P698" s="161"/>
      <c r="Q698" s="161"/>
      <c r="R698" s="161"/>
      <c r="S698" s="161"/>
      <c r="T698" s="161"/>
      <c r="U698" s="161"/>
      <c r="V698" s="161"/>
      <c r="W698" s="405"/>
      <c r="X698" s="405"/>
      <c r="Y698" s="405"/>
      <c r="Z698" s="405"/>
      <c r="AA698" s="405"/>
      <c r="AB698" s="405"/>
      <c r="AC698" s="210"/>
      <c r="AD698" s="405"/>
      <c r="AE698" s="405"/>
      <c r="AF698" s="405"/>
      <c r="AG698" s="405"/>
      <c r="AH698" s="405"/>
      <c r="AI698" s="405"/>
    </row>
    <row r="699" spans="1:35" ht="15" customHeight="1" hidden="1" outlineLevel="1" thickBot="1">
      <c r="A699" s="159"/>
      <c r="B699" s="160"/>
      <c r="C699" s="160"/>
      <c r="D699" s="160"/>
      <c r="E699" s="160"/>
      <c r="F699" s="160"/>
      <c r="G699" s="160"/>
      <c r="H699" s="160"/>
      <c r="I699" s="160"/>
      <c r="J699" s="160"/>
      <c r="K699" s="160"/>
      <c r="L699" s="160"/>
      <c r="M699" s="160"/>
      <c r="N699" s="160"/>
      <c r="O699" s="160"/>
      <c r="P699" s="160"/>
      <c r="Q699" s="160"/>
      <c r="R699" s="160"/>
      <c r="S699" s="160"/>
      <c r="T699" s="160"/>
      <c r="U699" s="162"/>
      <c r="V699" s="162"/>
      <c r="W699" s="376">
        <v>0</v>
      </c>
      <c r="X699" s="376"/>
      <c r="Y699" s="376"/>
      <c r="Z699" s="376"/>
      <c r="AA699" s="376"/>
      <c r="AB699" s="376"/>
      <c r="AC699" s="169"/>
      <c r="AD699" s="376">
        <v>0</v>
      </c>
      <c r="AE699" s="376"/>
      <c r="AF699" s="376"/>
      <c r="AG699" s="376"/>
      <c r="AH699" s="376"/>
      <c r="AI699" s="376"/>
    </row>
    <row r="700" spans="1:35" ht="15" customHeight="1" hidden="1" outlineLevel="2" thickTop="1">
      <c r="A700" s="159"/>
      <c r="B700" s="160"/>
      <c r="C700" s="224"/>
      <c r="D700" s="182"/>
      <c r="E700" s="182"/>
      <c r="F700" s="182"/>
      <c r="G700" s="182"/>
      <c r="H700" s="182"/>
      <c r="I700" s="182"/>
      <c r="J700" s="182"/>
      <c r="K700" s="182"/>
      <c r="L700" s="182"/>
      <c r="M700" s="182"/>
      <c r="N700" s="182"/>
      <c r="O700" s="182"/>
      <c r="P700" s="182"/>
      <c r="Q700" s="182"/>
      <c r="R700" s="182"/>
      <c r="S700" s="182"/>
      <c r="T700" s="182"/>
      <c r="U700" s="182"/>
      <c r="V700" s="182"/>
      <c r="W700" s="183"/>
      <c r="X700" s="183"/>
      <c r="Y700" s="183"/>
      <c r="Z700" s="183"/>
      <c r="AA700" s="183"/>
      <c r="AB700" s="183"/>
      <c r="AC700" s="163"/>
      <c r="AD700" s="163"/>
      <c r="AE700" s="163"/>
      <c r="AF700" s="163"/>
      <c r="AG700" s="163"/>
      <c r="AH700" s="163"/>
      <c r="AI700" s="163"/>
    </row>
    <row r="701" spans="1:35" ht="15" customHeight="1" hidden="1" outlineLevel="2">
      <c r="A701" s="159"/>
      <c r="B701" s="160"/>
      <c r="C701" s="185" t="s">
        <v>585</v>
      </c>
      <c r="D701" s="182"/>
      <c r="E701" s="182"/>
      <c r="F701" s="182"/>
      <c r="G701" s="182"/>
      <c r="H701" s="182"/>
      <c r="I701" s="182"/>
      <c r="J701" s="182"/>
      <c r="K701" s="182"/>
      <c r="L701" s="182"/>
      <c r="M701" s="182"/>
      <c r="N701" s="182"/>
      <c r="O701" s="182"/>
      <c r="P701" s="182"/>
      <c r="Q701" s="182"/>
      <c r="R701" s="182"/>
      <c r="S701" s="182"/>
      <c r="T701" s="182"/>
      <c r="U701" s="182"/>
      <c r="V701" s="182"/>
      <c r="W701" s="183"/>
      <c r="X701" s="183"/>
      <c r="Y701" s="183"/>
      <c r="Z701" s="183"/>
      <c r="AA701" s="183"/>
      <c r="AB701" s="183"/>
      <c r="AC701" s="163"/>
      <c r="AD701" s="163"/>
      <c r="AE701" s="163"/>
      <c r="AF701" s="163"/>
      <c r="AG701" s="163"/>
      <c r="AH701" s="163"/>
      <c r="AI701" s="163"/>
    </row>
    <row r="702" spans="1:35" ht="15" customHeight="1" hidden="1" outlineLevel="2">
      <c r="A702" s="159"/>
      <c r="B702" s="160"/>
      <c r="C702" s="182" t="s">
        <v>591</v>
      </c>
      <c r="D702" s="182"/>
      <c r="E702" s="182"/>
      <c r="F702" s="182"/>
      <c r="G702" s="182"/>
      <c r="H702" s="182"/>
      <c r="I702" s="182"/>
      <c r="J702" s="182"/>
      <c r="K702" s="182"/>
      <c r="L702" s="182"/>
      <c r="M702" s="182"/>
      <c r="N702" s="182"/>
      <c r="O702" s="182"/>
      <c r="P702" s="182"/>
      <c r="Q702" s="182"/>
      <c r="R702" s="182"/>
      <c r="S702" s="182"/>
      <c r="T702" s="182"/>
      <c r="U702" s="182"/>
      <c r="V702" s="182"/>
      <c r="W702" s="183"/>
      <c r="X702" s="183"/>
      <c r="Y702" s="183"/>
      <c r="Z702" s="183"/>
      <c r="AA702" s="183"/>
      <c r="AB702" s="183"/>
      <c r="AC702" s="163"/>
      <c r="AD702" s="163"/>
      <c r="AE702" s="163"/>
      <c r="AF702" s="163"/>
      <c r="AG702" s="163"/>
      <c r="AH702" s="163"/>
      <c r="AI702" s="163"/>
    </row>
    <row r="703" spans="1:35" ht="51.75" customHeight="1" hidden="1" outlineLevel="2">
      <c r="A703" s="159"/>
      <c r="B703" s="160"/>
      <c r="C703" s="502" t="s">
        <v>592</v>
      </c>
      <c r="D703" s="502"/>
      <c r="E703" s="502"/>
      <c r="F703" s="502"/>
      <c r="G703" s="502"/>
      <c r="H703" s="502"/>
      <c r="I703" s="502"/>
      <c r="J703" s="502"/>
      <c r="K703" s="502"/>
      <c r="L703" s="502"/>
      <c r="M703" s="502"/>
      <c r="N703" s="502"/>
      <c r="O703" s="225"/>
      <c r="P703" s="503" t="s">
        <v>593</v>
      </c>
      <c r="Q703" s="503"/>
      <c r="R703" s="503"/>
      <c r="S703" s="503"/>
      <c r="T703" s="503"/>
      <c r="U703" s="226"/>
      <c r="V703" s="504" t="s">
        <v>594</v>
      </c>
      <c r="W703" s="504"/>
      <c r="X703" s="504"/>
      <c r="Y703" s="226"/>
      <c r="Z703" s="504" t="s">
        <v>595</v>
      </c>
      <c r="AA703" s="504"/>
      <c r="AB703" s="504"/>
      <c r="AC703" s="226"/>
      <c r="AD703" s="505" t="s">
        <v>200</v>
      </c>
      <c r="AE703" s="505"/>
      <c r="AF703" s="505"/>
      <c r="AG703" s="505"/>
      <c r="AH703" s="505"/>
      <c r="AI703" s="505"/>
    </row>
    <row r="704" spans="1:35" ht="15" customHeight="1" hidden="1" outlineLevel="2">
      <c r="A704" s="159"/>
      <c r="B704" s="160"/>
      <c r="C704" s="508" t="s">
        <v>596</v>
      </c>
      <c r="D704" s="508"/>
      <c r="E704" s="508"/>
      <c r="F704" s="508"/>
      <c r="G704" s="508"/>
      <c r="H704" s="508"/>
      <c r="I704" s="508"/>
      <c r="J704" s="508"/>
      <c r="K704" s="508"/>
      <c r="L704" s="508"/>
      <c r="M704" s="508"/>
      <c r="N704" s="508"/>
      <c r="O704" s="227"/>
      <c r="P704" s="508" t="s">
        <v>597</v>
      </c>
      <c r="Q704" s="508"/>
      <c r="R704" s="508"/>
      <c r="S704" s="508"/>
      <c r="T704" s="508"/>
      <c r="U704" s="228"/>
      <c r="V704" s="499">
        <v>0.8</v>
      </c>
      <c r="W704" s="499"/>
      <c r="X704" s="499"/>
      <c r="Y704" s="228"/>
      <c r="Z704" s="499">
        <v>1</v>
      </c>
      <c r="AA704" s="499"/>
      <c r="AB704" s="499"/>
      <c r="AC704" s="183"/>
      <c r="AD704" s="507" t="s">
        <v>598</v>
      </c>
      <c r="AE704" s="507"/>
      <c r="AF704" s="507"/>
      <c r="AG704" s="507"/>
      <c r="AH704" s="507"/>
      <c r="AI704" s="507"/>
    </row>
    <row r="705" spans="1:35" ht="15" customHeight="1" hidden="1" outlineLevel="2">
      <c r="A705" s="159"/>
      <c r="B705" s="160"/>
      <c r="C705" s="506" t="s">
        <v>596</v>
      </c>
      <c r="D705" s="506"/>
      <c r="E705" s="506"/>
      <c r="F705" s="506"/>
      <c r="G705" s="506"/>
      <c r="H705" s="506"/>
      <c r="I705" s="506"/>
      <c r="J705" s="506"/>
      <c r="K705" s="506"/>
      <c r="L705" s="506"/>
      <c r="M705" s="506"/>
      <c r="N705" s="506"/>
      <c r="O705" s="227"/>
      <c r="P705" s="506" t="s">
        <v>597</v>
      </c>
      <c r="Q705" s="506"/>
      <c r="R705" s="506"/>
      <c r="S705" s="506"/>
      <c r="T705" s="506"/>
      <c r="U705" s="228"/>
      <c r="V705" s="499">
        <v>0.8</v>
      </c>
      <c r="W705" s="499"/>
      <c r="X705" s="499"/>
      <c r="Y705" s="228"/>
      <c r="Z705" s="499">
        <v>1</v>
      </c>
      <c r="AA705" s="499"/>
      <c r="AB705" s="499"/>
      <c r="AC705" s="183"/>
      <c r="AD705" s="507" t="s">
        <v>598</v>
      </c>
      <c r="AE705" s="507"/>
      <c r="AF705" s="507"/>
      <c r="AG705" s="507"/>
      <c r="AH705" s="507"/>
      <c r="AI705" s="507"/>
    </row>
    <row r="706" spans="1:35" ht="15" customHeight="1" hidden="1" outlineLevel="2">
      <c r="A706" s="159"/>
      <c r="B706" s="160"/>
      <c r="C706" s="495" t="s">
        <v>599</v>
      </c>
      <c r="D706" s="495"/>
      <c r="E706" s="495"/>
      <c r="F706" s="495"/>
      <c r="G706" s="495"/>
      <c r="H706" s="495"/>
      <c r="I706" s="495"/>
      <c r="J706" s="495"/>
      <c r="K706" s="495"/>
      <c r="L706" s="495"/>
      <c r="M706" s="495"/>
      <c r="N706" s="495"/>
      <c r="O706" s="495"/>
      <c r="P706" s="495"/>
      <c r="Q706" s="495"/>
      <c r="R706" s="495"/>
      <c r="S706" s="495"/>
      <c r="T706" s="495"/>
      <c r="U706" s="495"/>
      <c r="V706" s="495"/>
      <c r="W706" s="495"/>
      <c r="X706" s="495"/>
      <c r="Y706" s="495"/>
      <c r="Z706" s="495"/>
      <c r="AA706" s="495"/>
      <c r="AB706" s="495"/>
      <c r="AC706" s="495"/>
      <c r="AD706" s="495"/>
      <c r="AE706" s="495"/>
      <c r="AF706" s="495"/>
      <c r="AG706" s="495"/>
      <c r="AH706" s="495"/>
      <c r="AI706" s="495"/>
    </row>
    <row r="707" spans="1:35" ht="15" customHeight="1" hidden="1" outlineLevel="2">
      <c r="A707" s="159"/>
      <c r="B707" s="160"/>
      <c r="C707" s="494" t="s">
        <v>600</v>
      </c>
      <c r="D707" s="495"/>
      <c r="E707" s="495"/>
      <c r="F707" s="495"/>
      <c r="G707" s="495"/>
      <c r="H707" s="495"/>
      <c r="I707" s="495"/>
      <c r="J707" s="495"/>
      <c r="K707" s="495"/>
      <c r="L707" s="495"/>
      <c r="M707" s="495"/>
      <c r="N707" s="495"/>
      <c r="O707" s="495"/>
      <c r="P707" s="495"/>
      <c r="Q707" s="495"/>
      <c r="R707" s="495"/>
      <c r="S707" s="495"/>
      <c r="T707" s="495"/>
      <c r="U707" s="495"/>
      <c r="V707" s="495"/>
      <c r="W707" s="495"/>
      <c r="X707" s="495"/>
      <c r="Y707" s="495"/>
      <c r="Z707" s="495"/>
      <c r="AA707" s="495"/>
      <c r="AB707" s="495"/>
      <c r="AC707" s="495"/>
      <c r="AD707" s="495"/>
      <c r="AE707" s="495"/>
      <c r="AF707" s="495"/>
      <c r="AG707" s="495"/>
      <c r="AH707" s="495"/>
      <c r="AI707" s="495"/>
    </row>
    <row r="708" spans="1:35" ht="15" customHeight="1" hidden="1" outlineLevel="2">
      <c r="A708" s="159"/>
      <c r="B708" s="160"/>
      <c r="C708" s="494" t="s">
        <v>601</v>
      </c>
      <c r="D708" s="495"/>
      <c r="E708" s="495"/>
      <c r="F708" s="495"/>
      <c r="G708" s="495"/>
      <c r="H708" s="495"/>
      <c r="I708" s="495"/>
      <c r="J708" s="495"/>
      <c r="K708" s="495"/>
      <c r="L708" s="495"/>
      <c r="M708" s="495"/>
      <c r="N708" s="495"/>
      <c r="O708" s="495"/>
      <c r="P708" s="495"/>
      <c r="Q708" s="495"/>
      <c r="R708" s="495"/>
      <c r="S708" s="495"/>
      <c r="T708" s="495"/>
      <c r="U708" s="495"/>
      <c r="V708" s="495"/>
      <c r="W708" s="495"/>
      <c r="X708" s="495"/>
      <c r="Y708" s="495"/>
      <c r="Z708" s="495"/>
      <c r="AA708" s="495"/>
      <c r="AB708" s="495"/>
      <c r="AC708" s="495"/>
      <c r="AD708" s="495"/>
      <c r="AE708" s="495"/>
      <c r="AF708" s="495"/>
      <c r="AG708" s="495"/>
      <c r="AH708" s="495"/>
      <c r="AI708" s="495"/>
    </row>
    <row r="709" spans="1:35" ht="1.5" customHeight="1" hidden="1" outlineLevel="1" collapsed="1" thickTop="1">
      <c r="A709" s="159"/>
      <c r="B709" s="181"/>
      <c r="C709" s="182"/>
      <c r="D709" s="182"/>
      <c r="E709" s="182"/>
      <c r="F709" s="182"/>
      <c r="G709" s="182"/>
      <c r="H709" s="182"/>
      <c r="I709" s="182"/>
      <c r="J709" s="182"/>
      <c r="K709" s="182"/>
      <c r="L709" s="182"/>
      <c r="M709" s="182"/>
      <c r="N709" s="182"/>
      <c r="O709" s="182"/>
      <c r="P709" s="182"/>
      <c r="Q709" s="182"/>
      <c r="R709" s="182"/>
      <c r="S709" s="182"/>
      <c r="T709" s="182"/>
      <c r="U709" s="182"/>
      <c r="V709" s="182"/>
      <c r="W709" s="183"/>
      <c r="X709" s="183"/>
      <c r="Y709" s="183"/>
      <c r="Z709" s="183"/>
      <c r="AA709" s="183"/>
      <c r="AB709" s="183"/>
      <c r="AC709" s="163"/>
      <c r="AD709" s="163"/>
      <c r="AE709" s="163"/>
      <c r="AF709" s="163"/>
      <c r="AG709" s="163"/>
      <c r="AH709" s="163"/>
      <c r="AI709" s="163"/>
    </row>
    <row r="710" spans="1:35" ht="15" customHeight="1" hidden="1" outlineLevel="2">
      <c r="A710" s="159"/>
      <c r="B710" s="160"/>
      <c r="C710" s="224"/>
      <c r="D710" s="182"/>
      <c r="E710" s="182"/>
      <c r="F710" s="182"/>
      <c r="G710" s="182"/>
      <c r="H710" s="182"/>
      <c r="I710" s="182"/>
      <c r="J710" s="182"/>
      <c r="K710" s="182"/>
      <c r="L710" s="182"/>
      <c r="M710" s="182"/>
      <c r="N710" s="182"/>
      <c r="O710" s="182"/>
      <c r="P710" s="182"/>
      <c r="Q710" s="182"/>
      <c r="R710" s="182"/>
      <c r="S710" s="182"/>
      <c r="T710" s="182"/>
      <c r="U710" s="182"/>
      <c r="V710" s="182"/>
      <c r="W710" s="183"/>
      <c r="X710" s="183"/>
      <c r="Y710" s="183"/>
      <c r="Z710" s="183"/>
      <c r="AA710" s="183"/>
      <c r="AB710" s="183"/>
      <c r="AC710" s="163"/>
      <c r="AD710" s="163"/>
      <c r="AE710" s="163"/>
      <c r="AF710" s="163"/>
      <c r="AG710" s="163"/>
      <c r="AH710" s="163"/>
      <c r="AI710" s="163"/>
    </row>
    <row r="711" spans="1:35" ht="15" customHeight="1" hidden="1" outlineLevel="2">
      <c r="A711" s="159"/>
      <c r="B711" s="160"/>
      <c r="C711" s="185" t="s">
        <v>602</v>
      </c>
      <c r="D711" s="182"/>
      <c r="E711" s="182"/>
      <c r="F711" s="182"/>
      <c r="G711" s="182"/>
      <c r="H711" s="182"/>
      <c r="I711" s="182"/>
      <c r="J711" s="182"/>
      <c r="K711" s="182"/>
      <c r="L711" s="182"/>
      <c r="M711" s="182"/>
      <c r="N711" s="182"/>
      <c r="O711" s="182"/>
      <c r="P711" s="182"/>
      <c r="Q711" s="182"/>
      <c r="R711" s="182"/>
      <c r="S711" s="182"/>
      <c r="T711" s="182"/>
      <c r="U711" s="182"/>
      <c r="V711" s="182"/>
      <c r="W711" s="183"/>
      <c r="X711" s="183"/>
      <c r="Y711" s="183"/>
      <c r="Z711" s="183"/>
      <c r="AA711" s="183"/>
      <c r="AB711" s="183"/>
      <c r="AC711" s="163"/>
      <c r="AD711" s="163"/>
      <c r="AE711" s="163"/>
      <c r="AF711" s="163"/>
      <c r="AG711" s="163"/>
      <c r="AH711" s="163"/>
      <c r="AI711" s="163"/>
    </row>
    <row r="712" spans="1:35" ht="15" customHeight="1" hidden="1" outlineLevel="2">
      <c r="A712" s="159"/>
      <c r="B712" s="160"/>
      <c r="C712" s="182" t="s">
        <v>603</v>
      </c>
      <c r="D712" s="182"/>
      <c r="E712" s="182"/>
      <c r="F712" s="182"/>
      <c r="G712" s="182"/>
      <c r="H712" s="182"/>
      <c r="I712" s="182"/>
      <c r="J712" s="182"/>
      <c r="K712" s="182"/>
      <c r="L712" s="182"/>
      <c r="M712" s="182"/>
      <c r="N712" s="182"/>
      <c r="O712" s="182"/>
      <c r="P712" s="182"/>
      <c r="Q712" s="182"/>
      <c r="R712" s="182"/>
      <c r="S712" s="182"/>
      <c r="T712" s="182"/>
      <c r="U712" s="182"/>
      <c r="V712" s="182"/>
      <c r="W712" s="183"/>
      <c r="X712" s="183"/>
      <c r="Y712" s="183"/>
      <c r="Z712" s="183"/>
      <c r="AA712" s="183"/>
      <c r="AB712" s="183"/>
      <c r="AC712" s="163"/>
      <c r="AD712" s="163"/>
      <c r="AE712" s="163"/>
      <c r="AF712" s="163"/>
      <c r="AG712" s="163"/>
      <c r="AH712" s="163"/>
      <c r="AI712" s="163"/>
    </row>
    <row r="713" spans="1:35" ht="51.75" customHeight="1" hidden="1" outlineLevel="2">
      <c r="A713" s="159"/>
      <c r="B713" s="160"/>
      <c r="C713" s="502" t="s">
        <v>604</v>
      </c>
      <c r="D713" s="502"/>
      <c r="E713" s="502"/>
      <c r="F713" s="502"/>
      <c r="G713" s="502"/>
      <c r="H713" s="502"/>
      <c r="I713" s="502"/>
      <c r="J713" s="502"/>
      <c r="K713" s="502"/>
      <c r="L713" s="502"/>
      <c r="M713" s="502"/>
      <c r="N713" s="502"/>
      <c r="O713" s="225"/>
      <c r="P713" s="503" t="s">
        <v>593</v>
      </c>
      <c r="Q713" s="503"/>
      <c r="R713" s="503"/>
      <c r="S713" s="503"/>
      <c r="T713" s="503"/>
      <c r="U713" s="226"/>
      <c r="V713" s="504" t="s">
        <v>594</v>
      </c>
      <c r="W713" s="504"/>
      <c r="X713" s="504"/>
      <c r="Y713" s="226"/>
      <c r="Z713" s="504" t="s">
        <v>595</v>
      </c>
      <c r="AA713" s="504"/>
      <c r="AB713" s="504"/>
      <c r="AC713" s="226"/>
      <c r="AD713" s="505" t="s">
        <v>200</v>
      </c>
      <c r="AE713" s="505"/>
      <c r="AF713" s="505"/>
      <c r="AG713" s="505"/>
      <c r="AH713" s="505"/>
      <c r="AI713" s="505"/>
    </row>
    <row r="714" spans="1:35" ht="15" customHeight="1" hidden="1" outlineLevel="2">
      <c r="A714" s="159"/>
      <c r="B714" s="160"/>
      <c r="C714" s="498" t="s">
        <v>596</v>
      </c>
      <c r="D714" s="498"/>
      <c r="E714" s="498"/>
      <c r="F714" s="498"/>
      <c r="G714" s="498"/>
      <c r="H714" s="498"/>
      <c r="I714" s="498"/>
      <c r="J714" s="498"/>
      <c r="K714" s="498"/>
      <c r="L714" s="498"/>
      <c r="M714" s="498"/>
      <c r="N714" s="498"/>
      <c r="O714" s="194"/>
      <c r="P714" s="498" t="s">
        <v>597</v>
      </c>
      <c r="Q714" s="498"/>
      <c r="R714" s="498"/>
      <c r="S714" s="498"/>
      <c r="T714" s="498"/>
      <c r="U714" s="228"/>
      <c r="V714" s="499">
        <v>0.8</v>
      </c>
      <c r="W714" s="499"/>
      <c r="X714" s="499"/>
      <c r="Y714" s="228"/>
      <c r="Z714" s="499">
        <v>1</v>
      </c>
      <c r="AA714" s="499"/>
      <c r="AB714" s="499"/>
      <c r="AC714" s="183"/>
      <c r="AD714" s="500" t="s">
        <v>598</v>
      </c>
      <c r="AE714" s="500"/>
      <c r="AF714" s="500"/>
      <c r="AG714" s="500"/>
      <c r="AH714" s="500"/>
      <c r="AI714" s="500"/>
    </row>
    <row r="715" spans="1:35" ht="15" customHeight="1" hidden="1" outlineLevel="2">
      <c r="A715" s="159"/>
      <c r="B715" s="160"/>
      <c r="C715" s="501" t="s">
        <v>596</v>
      </c>
      <c r="D715" s="501"/>
      <c r="E715" s="501"/>
      <c r="F715" s="501"/>
      <c r="G715" s="501"/>
      <c r="H715" s="501"/>
      <c r="I715" s="501"/>
      <c r="J715" s="501"/>
      <c r="K715" s="501"/>
      <c r="L715" s="501"/>
      <c r="M715" s="501"/>
      <c r="N715" s="501"/>
      <c r="O715" s="194"/>
      <c r="P715" s="501" t="s">
        <v>597</v>
      </c>
      <c r="Q715" s="501"/>
      <c r="R715" s="501"/>
      <c r="S715" s="501"/>
      <c r="T715" s="501"/>
      <c r="U715" s="228"/>
      <c r="V715" s="499">
        <v>0.8</v>
      </c>
      <c r="W715" s="499"/>
      <c r="X715" s="499"/>
      <c r="Y715" s="228"/>
      <c r="Z715" s="499">
        <v>1</v>
      </c>
      <c r="AA715" s="499"/>
      <c r="AB715" s="499"/>
      <c r="AC715" s="183"/>
      <c r="AD715" s="500" t="s">
        <v>598</v>
      </c>
      <c r="AE715" s="500"/>
      <c r="AF715" s="500"/>
      <c r="AG715" s="500"/>
      <c r="AH715" s="500"/>
      <c r="AI715" s="500"/>
    </row>
    <row r="716" spans="1:35" ht="15" customHeight="1" hidden="1" outlineLevel="2">
      <c r="A716" s="159"/>
      <c r="B716" s="160"/>
      <c r="C716" s="495" t="s">
        <v>605</v>
      </c>
      <c r="D716" s="495"/>
      <c r="E716" s="495"/>
      <c r="F716" s="495"/>
      <c r="G716" s="495"/>
      <c r="H716" s="495"/>
      <c r="I716" s="495"/>
      <c r="J716" s="495"/>
      <c r="K716" s="495"/>
      <c r="L716" s="495"/>
      <c r="M716" s="495"/>
      <c r="N716" s="495"/>
      <c r="O716" s="495"/>
      <c r="P716" s="495"/>
      <c r="Q716" s="495"/>
      <c r="R716" s="495"/>
      <c r="S716" s="495"/>
      <c r="T716" s="495"/>
      <c r="U716" s="495"/>
      <c r="V716" s="495"/>
      <c r="W716" s="495"/>
      <c r="X716" s="495"/>
      <c r="Y716" s="495"/>
      <c r="Z716" s="495"/>
      <c r="AA716" s="495"/>
      <c r="AB716" s="495"/>
      <c r="AC716" s="495"/>
      <c r="AD716" s="495"/>
      <c r="AE716" s="495"/>
      <c r="AF716" s="495"/>
      <c r="AG716" s="495"/>
      <c r="AH716" s="495"/>
      <c r="AI716" s="495"/>
    </row>
    <row r="717" spans="1:35" ht="15" customHeight="1" hidden="1" outlineLevel="2">
      <c r="A717" s="159"/>
      <c r="B717" s="160"/>
      <c r="C717" s="494" t="s">
        <v>600</v>
      </c>
      <c r="D717" s="495"/>
      <c r="E717" s="495"/>
      <c r="F717" s="495"/>
      <c r="G717" s="495"/>
      <c r="H717" s="495"/>
      <c r="I717" s="495"/>
      <c r="J717" s="495"/>
      <c r="K717" s="495"/>
      <c r="L717" s="495"/>
      <c r="M717" s="495"/>
      <c r="N717" s="495"/>
      <c r="O717" s="495"/>
      <c r="P717" s="495"/>
      <c r="Q717" s="495"/>
      <c r="R717" s="495"/>
      <c r="S717" s="495"/>
      <c r="T717" s="495"/>
      <c r="U717" s="495"/>
      <c r="V717" s="495"/>
      <c r="W717" s="495"/>
      <c r="X717" s="495"/>
      <c r="Y717" s="495"/>
      <c r="Z717" s="495"/>
      <c r="AA717" s="495"/>
      <c r="AB717" s="495"/>
      <c r="AC717" s="495"/>
      <c r="AD717" s="495"/>
      <c r="AE717" s="495"/>
      <c r="AF717" s="495"/>
      <c r="AG717" s="495"/>
      <c r="AH717" s="495"/>
      <c r="AI717" s="495"/>
    </row>
    <row r="718" spans="1:35" ht="15" customHeight="1" hidden="1" outlineLevel="2">
      <c r="A718" s="159"/>
      <c r="B718" s="160"/>
      <c r="C718" s="494" t="s">
        <v>601</v>
      </c>
      <c r="D718" s="495"/>
      <c r="E718" s="495"/>
      <c r="F718" s="495"/>
      <c r="G718" s="495"/>
      <c r="H718" s="495"/>
      <c r="I718" s="495"/>
      <c r="J718" s="495"/>
      <c r="K718" s="495"/>
      <c r="L718" s="495"/>
      <c r="M718" s="495"/>
      <c r="N718" s="495"/>
      <c r="O718" s="495"/>
      <c r="P718" s="495"/>
      <c r="Q718" s="495"/>
      <c r="R718" s="495"/>
      <c r="S718" s="495"/>
      <c r="T718" s="495"/>
      <c r="U718" s="495"/>
      <c r="V718" s="495"/>
      <c r="W718" s="495"/>
      <c r="X718" s="495"/>
      <c r="Y718" s="495"/>
      <c r="Z718" s="495"/>
      <c r="AA718" s="495"/>
      <c r="AB718" s="495"/>
      <c r="AC718" s="495"/>
      <c r="AD718" s="495"/>
      <c r="AE718" s="495"/>
      <c r="AF718" s="495"/>
      <c r="AG718" s="495"/>
      <c r="AH718" s="495"/>
      <c r="AI718" s="495"/>
    </row>
    <row r="719" spans="1:35" ht="1.5" customHeight="1" hidden="1" outlineLevel="1" collapsed="1">
      <c r="A719" s="159"/>
      <c r="B719" s="181"/>
      <c r="C719" s="182"/>
      <c r="D719" s="182"/>
      <c r="E719" s="182"/>
      <c r="F719" s="182"/>
      <c r="G719" s="182"/>
      <c r="H719" s="182"/>
      <c r="I719" s="182"/>
      <c r="J719" s="182"/>
      <c r="K719" s="182"/>
      <c r="L719" s="182"/>
      <c r="M719" s="182"/>
      <c r="N719" s="182"/>
      <c r="O719" s="182"/>
      <c r="P719" s="182"/>
      <c r="Q719" s="182"/>
      <c r="R719" s="182"/>
      <c r="S719" s="182"/>
      <c r="T719" s="182"/>
      <c r="U719" s="182"/>
      <c r="V719" s="182"/>
      <c r="W719" s="183"/>
      <c r="X719" s="183"/>
      <c r="Y719" s="183"/>
      <c r="Z719" s="183"/>
      <c r="AA719" s="183"/>
      <c r="AB719" s="183"/>
      <c r="AC719" s="163"/>
      <c r="AD719" s="163"/>
      <c r="AE719" s="163"/>
      <c r="AF719" s="163"/>
      <c r="AG719" s="163"/>
      <c r="AH719" s="163"/>
      <c r="AI719" s="163"/>
    </row>
    <row r="720" spans="1:35" ht="15" customHeight="1" hidden="1" outlineLevel="2">
      <c r="A720" s="159"/>
      <c r="B720" s="160"/>
      <c r="C720" s="224"/>
      <c r="D720" s="182"/>
      <c r="E720" s="182"/>
      <c r="F720" s="182"/>
      <c r="G720" s="182"/>
      <c r="H720" s="182"/>
      <c r="I720" s="182"/>
      <c r="J720" s="182"/>
      <c r="K720" s="182"/>
      <c r="L720" s="182"/>
      <c r="M720" s="182"/>
      <c r="N720" s="182"/>
      <c r="O720" s="182"/>
      <c r="P720" s="182"/>
      <c r="Q720" s="182"/>
      <c r="R720" s="182"/>
      <c r="S720" s="182"/>
      <c r="T720" s="182"/>
      <c r="U720" s="182"/>
      <c r="V720" s="182"/>
      <c r="W720" s="183"/>
      <c r="X720" s="183"/>
      <c r="Y720" s="183"/>
      <c r="Z720" s="183"/>
      <c r="AA720" s="183"/>
      <c r="AB720" s="183"/>
      <c r="AC720" s="163"/>
      <c r="AD720" s="163"/>
      <c r="AE720" s="163"/>
      <c r="AF720" s="163"/>
      <c r="AG720" s="163"/>
      <c r="AH720" s="163"/>
      <c r="AI720" s="163"/>
    </row>
    <row r="721" spans="1:35" ht="15" customHeight="1" hidden="1" outlineLevel="2">
      <c r="A721" s="159"/>
      <c r="B721" s="160"/>
      <c r="C721" s="185" t="s">
        <v>606</v>
      </c>
      <c r="D721" s="182"/>
      <c r="E721" s="182"/>
      <c r="F721" s="182"/>
      <c r="G721" s="182"/>
      <c r="H721" s="182"/>
      <c r="I721" s="182"/>
      <c r="J721" s="182"/>
      <c r="K721" s="182"/>
      <c r="L721" s="182"/>
      <c r="M721" s="182"/>
      <c r="N721" s="182"/>
      <c r="O721" s="182"/>
      <c r="P721" s="182"/>
      <c r="Q721" s="182"/>
      <c r="R721" s="182"/>
      <c r="S721" s="182"/>
      <c r="T721" s="182"/>
      <c r="U721" s="182"/>
      <c r="V721" s="182"/>
      <c r="W721" s="183"/>
      <c r="X721" s="183"/>
      <c r="Y721" s="183"/>
      <c r="Z721" s="183"/>
      <c r="AA721" s="183"/>
      <c r="AB721" s="183"/>
      <c r="AC721" s="163"/>
      <c r="AD721" s="163"/>
      <c r="AE721" s="163"/>
      <c r="AF721" s="163"/>
      <c r="AG721" s="163"/>
      <c r="AH721" s="163"/>
      <c r="AI721" s="163"/>
    </row>
    <row r="722" spans="1:35" ht="15" customHeight="1" hidden="1" outlineLevel="2">
      <c r="A722" s="159"/>
      <c r="B722" s="160"/>
      <c r="C722" s="182" t="s">
        <v>607</v>
      </c>
      <c r="D722" s="182"/>
      <c r="E722" s="182"/>
      <c r="F722" s="182"/>
      <c r="G722" s="182"/>
      <c r="H722" s="182"/>
      <c r="I722" s="182"/>
      <c r="J722" s="182"/>
      <c r="K722" s="182"/>
      <c r="L722" s="182"/>
      <c r="M722" s="182"/>
      <c r="N722" s="182"/>
      <c r="O722" s="182"/>
      <c r="P722" s="182"/>
      <c r="Q722" s="182"/>
      <c r="R722" s="182"/>
      <c r="S722" s="182"/>
      <c r="T722" s="182"/>
      <c r="U722" s="182"/>
      <c r="V722" s="182"/>
      <c r="W722" s="183"/>
      <c r="X722" s="183"/>
      <c r="Y722" s="183"/>
      <c r="Z722" s="183"/>
      <c r="AA722" s="183"/>
      <c r="AB722" s="183"/>
      <c r="AC722" s="163"/>
      <c r="AD722" s="163"/>
      <c r="AE722" s="163"/>
      <c r="AF722" s="163"/>
      <c r="AG722" s="163"/>
      <c r="AH722" s="163"/>
      <c r="AI722" s="163"/>
    </row>
    <row r="723" spans="1:35" ht="51.75" customHeight="1" hidden="1" outlineLevel="2">
      <c r="A723" s="159"/>
      <c r="B723" s="160"/>
      <c r="C723" s="502" t="s">
        <v>608</v>
      </c>
      <c r="D723" s="502"/>
      <c r="E723" s="502"/>
      <c r="F723" s="502"/>
      <c r="G723" s="502"/>
      <c r="H723" s="502"/>
      <c r="I723" s="502"/>
      <c r="J723" s="502"/>
      <c r="K723" s="502"/>
      <c r="L723" s="502"/>
      <c r="M723" s="502"/>
      <c r="N723" s="502"/>
      <c r="O723" s="225"/>
      <c r="P723" s="503" t="s">
        <v>593</v>
      </c>
      <c r="Q723" s="503"/>
      <c r="R723" s="503"/>
      <c r="S723" s="503"/>
      <c r="T723" s="503"/>
      <c r="U723" s="226"/>
      <c r="V723" s="504" t="s">
        <v>594</v>
      </c>
      <c r="W723" s="504"/>
      <c r="X723" s="504"/>
      <c r="Y723" s="226"/>
      <c r="Z723" s="504" t="s">
        <v>595</v>
      </c>
      <c r="AA723" s="504"/>
      <c r="AB723" s="504"/>
      <c r="AC723" s="226"/>
      <c r="AD723" s="505" t="s">
        <v>200</v>
      </c>
      <c r="AE723" s="505"/>
      <c r="AF723" s="505"/>
      <c r="AG723" s="505"/>
      <c r="AH723" s="505"/>
      <c r="AI723" s="505"/>
    </row>
    <row r="724" spans="1:35" ht="15" customHeight="1" hidden="1" outlineLevel="2">
      <c r="A724" s="159"/>
      <c r="B724" s="160"/>
      <c r="C724" s="498" t="s">
        <v>596</v>
      </c>
      <c r="D724" s="498"/>
      <c r="E724" s="498"/>
      <c r="F724" s="498"/>
      <c r="G724" s="498"/>
      <c r="H724" s="498"/>
      <c r="I724" s="498"/>
      <c r="J724" s="498"/>
      <c r="K724" s="498"/>
      <c r="L724" s="498"/>
      <c r="M724" s="498"/>
      <c r="N724" s="498"/>
      <c r="O724" s="194"/>
      <c r="P724" s="498" t="s">
        <v>597</v>
      </c>
      <c r="Q724" s="498"/>
      <c r="R724" s="498"/>
      <c r="S724" s="498"/>
      <c r="T724" s="498"/>
      <c r="U724" s="228"/>
      <c r="V724" s="499">
        <v>0.8</v>
      </c>
      <c r="W724" s="499"/>
      <c r="X724" s="499"/>
      <c r="Y724" s="228"/>
      <c r="Z724" s="499">
        <v>1</v>
      </c>
      <c r="AA724" s="499"/>
      <c r="AB724" s="499"/>
      <c r="AC724" s="183"/>
      <c r="AD724" s="500" t="s">
        <v>598</v>
      </c>
      <c r="AE724" s="500"/>
      <c r="AF724" s="500"/>
      <c r="AG724" s="500"/>
      <c r="AH724" s="500"/>
      <c r="AI724" s="500"/>
    </row>
    <row r="725" spans="1:35" ht="15" customHeight="1" hidden="1" outlineLevel="2">
      <c r="A725" s="159"/>
      <c r="B725" s="160"/>
      <c r="C725" s="501" t="s">
        <v>596</v>
      </c>
      <c r="D725" s="501"/>
      <c r="E725" s="501"/>
      <c r="F725" s="501"/>
      <c r="G725" s="501"/>
      <c r="H725" s="501"/>
      <c r="I725" s="501"/>
      <c r="J725" s="501"/>
      <c r="K725" s="501"/>
      <c r="L725" s="501"/>
      <c r="M725" s="501"/>
      <c r="N725" s="501"/>
      <c r="O725" s="194"/>
      <c r="P725" s="501" t="s">
        <v>597</v>
      </c>
      <c r="Q725" s="501"/>
      <c r="R725" s="501"/>
      <c r="S725" s="501"/>
      <c r="T725" s="501"/>
      <c r="U725" s="228"/>
      <c r="V725" s="499">
        <v>0.8</v>
      </c>
      <c r="W725" s="499"/>
      <c r="X725" s="499"/>
      <c r="Y725" s="228"/>
      <c r="Z725" s="499">
        <v>1</v>
      </c>
      <c r="AA725" s="499"/>
      <c r="AB725" s="499"/>
      <c r="AC725" s="183"/>
      <c r="AD725" s="500" t="s">
        <v>598</v>
      </c>
      <c r="AE725" s="500"/>
      <c r="AF725" s="500"/>
      <c r="AG725" s="500"/>
      <c r="AH725" s="500"/>
      <c r="AI725" s="500"/>
    </row>
    <row r="726" spans="1:35" ht="15" customHeight="1" hidden="1" outlineLevel="2">
      <c r="A726" s="159"/>
      <c r="B726" s="160"/>
      <c r="C726" s="495" t="s">
        <v>609</v>
      </c>
      <c r="D726" s="495"/>
      <c r="E726" s="495"/>
      <c r="F726" s="495"/>
      <c r="G726" s="495"/>
      <c r="H726" s="495"/>
      <c r="I726" s="495"/>
      <c r="J726" s="495"/>
      <c r="K726" s="495"/>
      <c r="L726" s="495"/>
      <c r="M726" s="495"/>
      <c r="N726" s="495"/>
      <c r="O726" s="495"/>
      <c r="P726" s="495"/>
      <c r="Q726" s="495"/>
      <c r="R726" s="495"/>
      <c r="S726" s="495"/>
      <c r="T726" s="495"/>
      <c r="U726" s="495"/>
      <c r="V726" s="495"/>
      <c r="W726" s="495"/>
      <c r="X726" s="495"/>
      <c r="Y726" s="495"/>
      <c r="Z726" s="495"/>
      <c r="AA726" s="495"/>
      <c r="AB726" s="495"/>
      <c r="AC726" s="495"/>
      <c r="AD726" s="495"/>
      <c r="AE726" s="495"/>
      <c r="AF726" s="495"/>
      <c r="AG726" s="495"/>
      <c r="AH726" s="495"/>
      <c r="AI726" s="495"/>
    </row>
    <row r="727" spans="1:35" ht="15" customHeight="1" hidden="1" outlineLevel="2">
      <c r="A727" s="159"/>
      <c r="B727" s="160"/>
      <c r="C727" s="494" t="s">
        <v>600</v>
      </c>
      <c r="D727" s="495"/>
      <c r="E727" s="495"/>
      <c r="F727" s="495"/>
      <c r="G727" s="495"/>
      <c r="H727" s="495"/>
      <c r="I727" s="495"/>
      <c r="J727" s="495"/>
      <c r="K727" s="495"/>
      <c r="L727" s="495"/>
      <c r="M727" s="495"/>
      <c r="N727" s="495"/>
      <c r="O727" s="495"/>
      <c r="P727" s="495"/>
      <c r="Q727" s="495"/>
      <c r="R727" s="495"/>
      <c r="S727" s="495"/>
      <c r="T727" s="495"/>
      <c r="U727" s="495"/>
      <c r="V727" s="495"/>
      <c r="W727" s="495"/>
      <c r="X727" s="495"/>
      <c r="Y727" s="495"/>
      <c r="Z727" s="495"/>
      <c r="AA727" s="495"/>
      <c r="AB727" s="495"/>
      <c r="AC727" s="495"/>
      <c r="AD727" s="495"/>
      <c r="AE727" s="495"/>
      <c r="AF727" s="495"/>
      <c r="AG727" s="495"/>
      <c r="AH727" s="495"/>
      <c r="AI727" s="495"/>
    </row>
    <row r="728" spans="1:35" ht="15" customHeight="1" hidden="1" outlineLevel="2">
      <c r="A728" s="159"/>
      <c r="B728" s="160"/>
      <c r="C728" s="494" t="s">
        <v>601</v>
      </c>
      <c r="D728" s="495"/>
      <c r="E728" s="495"/>
      <c r="F728" s="495"/>
      <c r="G728" s="495"/>
      <c r="H728" s="495"/>
      <c r="I728" s="495"/>
      <c r="J728" s="495"/>
      <c r="K728" s="495"/>
      <c r="L728" s="495"/>
      <c r="M728" s="495"/>
      <c r="N728" s="495"/>
      <c r="O728" s="495"/>
      <c r="P728" s="495"/>
      <c r="Q728" s="495"/>
      <c r="R728" s="495"/>
      <c r="S728" s="495"/>
      <c r="T728" s="495"/>
      <c r="U728" s="495"/>
      <c r="V728" s="495"/>
      <c r="W728" s="495"/>
      <c r="X728" s="495"/>
      <c r="Y728" s="495"/>
      <c r="Z728" s="495"/>
      <c r="AA728" s="495"/>
      <c r="AB728" s="495"/>
      <c r="AC728" s="495"/>
      <c r="AD728" s="495"/>
      <c r="AE728" s="495"/>
      <c r="AF728" s="495"/>
      <c r="AG728" s="495"/>
      <c r="AH728" s="495"/>
      <c r="AI728" s="495"/>
    </row>
    <row r="729" spans="1:35" ht="1.5" customHeight="1" hidden="1" outlineLevel="1" collapsed="1">
      <c r="A729" s="159"/>
      <c r="B729" s="181"/>
      <c r="C729" s="182"/>
      <c r="D729" s="182"/>
      <c r="E729" s="182"/>
      <c r="F729" s="182"/>
      <c r="G729" s="182"/>
      <c r="H729" s="182"/>
      <c r="I729" s="182"/>
      <c r="J729" s="182"/>
      <c r="K729" s="182"/>
      <c r="L729" s="182"/>
      <c r="M729" s="182"/>
      <c r="N729" s="182"/>
      <c r="O729" s="182"/>
      <c r="P729" s="182"/>
      <c r="Q729" s="182"/>
      <c r="R729" s="182"/>
      <c r="S729" s="182"/>
      <c r="T729" s="182"/>
      <c r="U729" s="182"/>
      <c r="V729" s="182"/>
      <c r="W729" s="183"/>
      <c r="X729" s="183"/>
      <c r="Y729" s="183"/>
      <c r="Z729" s="183"/>
      <c r="AA729" s="183"/>
      <c r="AB729" s="183"/>
      <c r="AC729" s="163"/>
      <c r="AD729" s="163"/>
      <c r="AE729" s="163"/>
      <c r="AF729" s="163"/>
      <c r="AG729" s="163"/>
      <c r="AH729" s="163"/>
      <c r="AI729" s="163"/>
    </row>
    <row r="730" spans="1:35" ht="15" customHeight="1" hidden="1" outlineLevel="2">
      <c r="A730" s="159"/>
      <c r="B730" s="181"/>
      <c r="C730" s="182"/>
      <c r="D730" s="182"/>
      <c r="E730" s="182"/>
      <c r="F730" s="182"/>
      <c r="G730" s="182"/>
      <c r="H730" s="182"/>
      <c r="I730" s="182"/>
      <c r="J730" s="182"/>
      <c r="K730" s="182"/>
      <c r="L730" s="182"/>
      <c r="M730" s="182"/>
      <c r="N730" s="182"/>
      <c r="O730" s="182"/>
      <c r="P730" s="182"/>
      <c r="Q730" s="182"/>
      <c r="R730" s="182"/>
      <c r="S730" s="182"/>
      <c r="T730" s="182"/>
      <c r="U730" s="182"/>
      <c r="V730" s="182"/>
      <c r="W730" s="183"/>
      <c r="X730" s="183"/>
      <c r="Y730" s="183"/>
      <c r="Z730" s="183"/>
      <c r="AA730" s="183"/>
      <c r="AB730" s="183"/>
      <c r="AC730" s="163"/>
      <c r="AD730" s="163"/>
      <c r="AE730" s="163"/>
      <c r="AF730" s="163"/>
      <c r="AG730" s="163"/>
      <c r="AH730" s="163"/>
      <c r="AI730" s="163"/>
    </row>
    <row r="731" spans="1:35" ht="15" customHeight="1" hidden="1" outlineLevel="2">
      <c r="A731" s="159"/>
      <c r="B731" s="181"/>
      <c r="C731" s="160" t="s">
        <v>588</v>
      </c>
      <c r="D731" s="182"/>
      <c r="E731" s="182"/>
      <c r="F731" s="182"/>
      <c r="G731" s="182"/>
      <c r="H731" s="182"/>
      <c r="I731" s="182"/>
      <c r="J731" s="182"/>
      <c r="K731" s="182"/>
      <c r="L731" s="182"/>
      <c r="M731" s="182"/>
      <c r="N731" s="182"/>
      <c r="O731" s="182"/>
      <c r="P731" s="182"/>
      <c r="Q731" s="182"/>
      <c r="R731" s="182"/>
      <c r="S731" s="182"/>
      <c r="T731" s="182"/>
      <c r="U731" s="182"/>
      <c r="V731" s="182"/>
      <c r="W731" s="183"/>
      <c r="X731" s="183"/>
      <c r="Y731" s="183"/>
      <c r="Z731" s="183"/>
      <c r="AA731" s="183"/>
      <c r="AB731" s="183"/>
      <c r="AC731" s="163"/>
      <c r="AD731" s="163"/>
      <c r="AE731" s="163"/>
      <c r="AF731" s="163"/>
      <c r="AG731" s="163"/>
      <c r="AH731" s="163"/>
      <c r="AI731" s="163"/>
    </row>
    <row r="732" spans="1:35" ht="15" customHeight="1" hidden="1" outlineLevel="2">
      <c r="A732" s="159"/>
      <c r="B732" s="160"/>
      <c r="C732" s="185"/>
      <c r="D732" s="165"/>
      <c r="E732" s="165"/>
      <c r="F732" s="165"/>
      <c r="G732" s="165"/>
      <c r="H732" s="165"/>
      <c r="I732" s="165"/>
      <c r="J732" s="165"/>
      <c r="K732" s="165"/>
      <c r="L732" s="165"/>
      <c r="M732" s="165"/>
      <c r="N732" s="165"/>
      <c r="O732" s="165"/>
      <c r="P732" s="165"/>
      <c r="Q732" s="165"/>
      <c r="R732" s="165"/>
      <c r="S732" s="165"/>
      <c r="T732" s="165"/>
      <c r="U732" s="162"/>
      <c r="V732" s="162"/>
      <c r="W732" s="497" t="s">
        <v>9</v>
      </c>
      <c r="X732" s="497"/>
      <c r="Y732" s="497"/>
      <c r="Z732" s="497"/>
      <c r="AA732" s="497"/>
      <c r="AB732" s="497"/>
      <c r="AC732" s="178"/>
      <c r="AD732" s="497" t="s">
        <v>10</v>
      </c>
      <c r="AE732" s="497"/>
      <c r="AF732" s="497"/>
      <c r="AG732" s="497"/>
      <c r="AH732" s="497"/>
      <c r="AI732" s="497"/>
    </row>
    <row r="733" spans="1:35" ht="15" customHeight="1" hidden="1" outlineLevel="2">
      <c r="A733" s="159"/>
      <c r="B733" s="160"/>
      <c r="C733" s="165"/>
      <c r="D733" s="165"/>
      <c r="E733" s="165"/>
      <c r="F733" s="165"/>
      <c r="G733" s="165"/>
      <c r="H733" s="165"/>
      <c r="I733" s="165"/>
      <c r="J733" s="165"/>
      <c r="K733" s="165"/>
      <c r="L733" s="165"/>
      <c r="M733" s="165"/>
      <c r="N733" s="165"/>
      <c r="O733" s="165"/>
      <c r="P733" s="165"/>
      <c r="Q733" s="165"/>
      <c r="R733" s="165"/>
      <c r="S733" s="165"/>
      <c r="T733" s="165"/>
      <c r="U733" s="162"/>
      <c r="V733" s="162"/>
      <c r="W733" s="446" t="s">
        <v>11</v>
      </c>
      <c r="X733" s="446"/>
      <c r="Y733" s="446"/>
      <c r="Z733" s="446"/>
      <c r="AA733" s="446"/>
      <c r="AB733" s="446"/>
      <c r="AC733" s="178"/>
      <c r="AD733" s="446" t="s">
        <v>11</v>
      </c>
      <c r="AE733" s="446"/>
      <c r="AF733" s="446"/>
      <c r="AG733" s="446"/>
      <c r="AH733" s="446"/>
      <c r="AI733" s="446"/>
    </row>
    <row r="734" spans="1:35" ht="15" customHeight="1" hidden="1" outlineLevel="2">
      <c r="A734" s="159"/>
      <c r="B734" s="160"/>
      <c r="C734" s="165"/>
      <c r="D734" s="165"/>
      <c r="E734" s="165"/>
      <c r="F734" s="165"/>
      <c r="G734" s="165"/>
      <c r="H734" s="165"/>
      <c r="I734" s="165"/>
      <c r="J734" s="165"/>
      <c r="K734" s="165"/>
      <c r="L734" s="165"/>
      <c r="M734" s="165"/>
      <c r="N734" s="165"/>
      <c r="O734" s="165"/>
      <c r="P734" s="165"/>
      <c r="Q734" s="165"/>
      <c r="R734" s="165"/>
      <c r="S734" s="165"/>
      <c r="T734" s="165"/>
      <c r="U734" s="162"/>
      <c r="V734" s="162"/>
      <c r="W734" s="375"/>
      <c r="X734" s="375"/>
      <c r="Y734" s="375"/>
      <c r="Z734" s="375"/>
      <c r="AA734" s="375"/>
      <c r="AB734" s="375"/>
      <c r="AC734" s="169"/>
      <c r="AD734" s="375"/>
      <c r="AE734" s="375"/>
      <c r="AF734" s="375"/>
      <c r="AG734" s="375"/>
      <c r="AH734" s="375"/>
      <c r="AI734" s="375"/>
    </row>
    <row r="735" spans="1:35" ht="15" customHeight="1" hidden="1" outlineLevel="2">
      <c r="A735" s="159"/>
      <c r="B735" s="160"/>
      <c r="C735" s="162" t="s">
        <v>610</v>
      </c>
      <c r="D735" s="162"/>
      <c r="E735" s="162"/>
      <c r="F735" s="162"/>
      <c r="G735" s="162"/>
      <c r="H735" s="162"/>
      <c r="I735" s="162"/>
      <c r="J735" s="162"/>
      <c r="K735" s="162"/>
      <c r="L735" s="162"/>
      <c r="M735" s="162"/>
      <c r="N735" s="162"/>
      <c r="O735" s="162"/>
      <c r="P735" s="162"/>
      <c r="Q735" s="162"/>
      <c r="R735" s="162"/>
      <c r="S735" s="162"/>
      <c r="T735" s="162"/>
      <c r="U735" s="162"/>
      <c r="V735" s="162"/>
      <c r="W735" s="375">
        <v>0</v>
      </c>
      <c r="X735" s="375"/>
      <c r="Y735" s="375"/>
      <c r="Z735" s="375"/>
      <c r="AA735" s="375"/>
      <c r="AB735" s="375"/>
      <c r="AC735" s="169"/>
      <c r="AD735" s="375">
        <v>0</v>
      </c>
      <c r="AE735" s="375"/>
      <c r="AF735" s="375"/>
      <c r="AG735" s="375"/>
      <c r="AH735" s="375"/>
      <c r="AI735" s="375"/>
    </row>
    <row r="736" spans="1:35" ht="15" customHeight="1" hidden="1" outlineLevel="2">
      <c r="A736" s="159"/>
      <c r="B736" s="160"/>
      <c r="C736" s="162" t="s">
        <v>611</v>
      </c>
      <c r="D736" s="162"/>
      <c r="E736" s="162"/>
      <c r="F736" s="162"/>
      <c r="G736" s="162"/>
      <c r="H736" s="162"/>
      <c r="I736" s="162"/>
      <c r="J736" s="162"/>
      <c r="K736" s="162"/>
      <c r="L736" s="162"/>
      <c r="M736" s="162"/>
      <c r="N736" s="162"/>
      <c r="O736" s="162"/>
      <c r="P736" s="162"/>
      <c r="Q736" s="162"/>
      <c r="R736" s="162"/>
      <c r="S736" s="162"/>
      <c r="T736" s="162"/>
      <c r="U736" s="162"/>
      <c r="V736" s="162"/>
      <c r="W736" s="375">
        <v>0</v>
      </c>
      <c r="X736" s="375"/>
      <c r="Y736" s="375"/>
      <c r="Z736" s="375"/>
      <c r="AA736" s="375"/>
      <c r="AB736" s="375"/>
      <c r="AC736" s="169"/>
      <c r="AD736" s="375">
        <v>0</v>
      </c>
      <c r="AE736" s="375"/>
      <c r="AF736" s="375"/>
      <c r="AG736" s="375"/>
      <c r="AH736" s="375"/>
      <c r="AI736" s="375"/>
    </row>
    <row r="737" spans="1:35" ht="15" customHeight="1" hidden="1" outlineLevel="2">
      <c r="A737" s="159"/>
      <c r="B737" s="160"/>
      <c r="C737" s="162" t="s">
        <v>612</v>
      </c>
      <c r="D737" s="162"/>
      <c r="E737" s="162"/>
      <c r="F737" s="162"/>
      <c r="G737" s="162"/>
      <c r="H737" s="162"/>
      <c r="I737" s="162"/>
      <c r="J737" s="162"/>
      <c r="K737" s="162"/>
      <c r="L737" s="162"/>
      <c r="M737" s="162"/>
      <c r="N737" s="162"/>
      <c r="O737" s="162"/>
      <c r="P737" s="162"/>
      <c r="Q737" s="162"/>
      <c r="R737" s="162"/>
      <c r="S737" s="162"/>
      <c r="T737" s="162"/>
      <c r="U737" s="162"/>
      <c r="V737" s="162"/>
      <c r="W737" s="375">
        <v>0</v>
      </c>
      <c r="X737" s="375"/>
      <c r="Y737" s="375"/>
      <c r="Z737" s="375"/>
      <c r="AA737" s="375"/>
      <c r="AB737" s="375"/>
      <c r="AC737" s="169"/>
      <c r="AD737" s="375">
        <v>0</v>
      </c>
      <c r="AE737" s="375"/>
      <c r="AF737" s="375"/>
      <c r="AG737" s="375"/>
      <c r="AH737" s="375"/>
      <c r="AI737" s="375"/>
    </row>
    <row r="738" spans="1:35" ht="15" customHeight="1" hidden="1" outlineLevel="2">
      <c r="A738" s="159"/>
      <c r="B738" s="160"/>
      <c r="C738" s="162" t="s">
        <v>613</v>
      </c>
      <c r="D738" s="162"/>
      <c r="E738" s="162"/>
      <c r="F738" s="162"/>
      <c r="G738" s="162"/>
      <c r="H738" s="162"/>
      <c r="I738" s="162"/>
      <c r="J738" s="162"/>
      <c r="K738" s="162"/>
      <c r="L738" s="162"/>
      <c r="M738" s="162"/>
      <c r="N738" s="162"/>
      <c r="O738" s="162"/>
      <c r="P738" s="162"/>
      <c r="Q738" s="162"/>
      <c r="R738" s="162"/>
      <c r="S738" s="162"/>
      <c r="T738" s="162"/>
      <c r="U738" s="162"/>
      <c r="V738" s="162"/>
      <c r="W738" s="375">
        <v>0</v>
      </c>
      <c r="X738" s="375"/>
      <c r="Y738" s="375"/>
      <c r="Z738" s="375"/>
      <c r="AA738" s="375"/>
      <c r="AB738" s="375"/>
      <c r="AC738" s="169"/>
      <c r="AD738" s="375">
        <v>0</v>
      </c>
      <c r="AE738" s="375"/>
      <c r="AF738" s="375"/>
      <c r="AG738" s="375"/>
      <c r="AH738" s="375"/>
      <c r="AI738" s="375"/>
    </row>
    <row r="739" spans="1:35" ht="15" customHeight="1" hidden="1" outlineLevel="2">
      <c r="A739" s="159"/>
      <c r="B739" s="160"/>
      <c r="C739" s="162" t="s">
        <v>614</v>
      </c>
      <c r="D739" s="162"/>
      <c r="E739" s="162"/>
      <c r="F739" s="162"/>
      <c r="G739" s="162"/>
      <c r="H739" s="162"/>
      <c r="I739" s="162"/>
      <c r="J739" s="162"/>
      <c r="K739" s="162"/>
      <c r="L739" s="162"/>
      <c r="M739" s="162"/>
      <c r="N739" s="162"/>
      <c r="O739" s="162"/>
      <c r="P739" s="162"/>
      <c r="Q739" s="162"/>
      <c r="R739" s="162"/>
      <c r="S739" s="162"/>
      <c r="T739" s="162"/>
      <c r="U739" s="162"/>
      <c r="V739" s="162"/>
      <c r="W739" s="375">
        <v>0</v>
      </c>
      <c r="X739" s="375"/>
      <c r="Y739" s="375"/>
      <c r="Z739" s="375"/>
      <c r="AA739" s="375"/>
      <c r="AB739" s="375"/>
      <c r="AC739" s="169"/>
      <c r="AD739" s="375">
        <v>0</v>
      </c>
      <c r="AE739" s="375"/>
      <c r="AF739" s="375"/>
      <c r="AG739" s="375"/>
      <c r="AH739" s="375"/>
      <c r="AI739" s="375"/>
    </row>
    <row r="740" spans="1:35" ht="15" customHeight="1" hidden="1" outlineLevel="2">
      <c r="A740" s="159"/>
      <c r="B740" s="160"/>
      <c r="C740" s="162"/>
      <c r="D740" s="162"/>
      <c r="E740" s="162"/>
      <c r="F740" s="162"/>
      <c r="G740" s="162"/>
      <c r="H740" s="162"/>
      <c r="I740" s="162"/>
      <c r="J740" s="162"/>
      <c r="K740" s="162"/>
      <c r="L740" s="162"/>
      <c r="M740" s="162"/>
      <c r="N740" s="162"/>
      <c r="O740" s="162"/>
      <c r="P740" s="162"/>
      <c r="Q740" s="162"/>
      <c r="R740" s="162"/>
      <c r="S740" s="162"/>
      <c r="T740" s="162"/>
      <c r="U740" s="162"/>
      <c r="V740" s="162"/>
      <c r="W740" s="375"/>
      <c r="X740" s="375"/>
      <c r="Y740" s="375"/>
      <c r="Z740" s="375"/>
      <c r="AA740" s="375"/>
      <c r="AB740" s="375"/>
      <c r="AC740" s="169"/>
      <c r="AD740" s="375"/>
      <c r="AE740" s="375"/>
      <c r="AF740" s="375"/>
      <c r="AG740" s="375"/>
      <c r="AH740" s="375"/>
      <c r="AI740" s="375"/>
    </row>
    <row r="741" spans="1:35" ht="15" customHeight="1" hidden="1" outlineLevel="2" thickBot="1">
      <c r="A741" s="159"/>
      <c r="B741" s="160"/>
      <c r="C741" s="170" t="s">
        <v>448</v>
      </c>
      <c r="D741" s="160"/>
      <c r="E741" s="160"/>
      <c r="F741" s="160"/>
      <c r="G741" s="160"/>
      <c r="H741" s="160"/>
      <c r="I741" s="160"/>
      <c r="J741" s="160"/>
      <c r="K741" s="160"/>
      <c r="L741" s="160"/>
      <c r="M741" s="160"/>
      <c r="N741" s="160"/>
      <c r="O741" s="160"/>
      <c r="P741" s="160"/>
      <c r="Q741" s="160"/>
      <c r="R741" s="160"/>
      <c r="S741" s="160"/>
      <c r="T741" s="160"/>
      <c r="U741" s="162"/>
      <c r="V741" s="162"/>
      <c r="W741" s="376">
        <v>0</v>
      </c>
      <c r="X741" s="376"/>
      <c r="Y741" s="376"/>
      <c r="Z741" s="376"/>
      <c r="AA741" s="376"/>
      <c r="AB741" s="376"/>
      <c r="AC741" s="169"/>
      <c r="AD741" s="376">
        <v>0</v>
      </c>
      <c r="AE741" s="376"/>
      <c r="AF741" s="376"/>
      <c r="AG741" s="376"/>
      <c r="AH741" s="376"/>
      <c r="AI741" s="376"/>
    </row>
    <row r="742" spans="1:35" ht="15" customHeight="1" hidden="1" outlineLevel="2" thickTop="1">
      <c r="A742" s="159"/>
      <c r="B742" s="160"/>
      <c r="C742" s="495" t="s">
        <v>615</v>
      </c>
      <c r="D742" s="495"/>
      <c r="E742" s="495"/>
      <c r="F742" s="495"/>
      <c r="G742" s="495"/>
      <c r="H742" s="495"/>
      <c r="I742" s="495"/>
      <c r="J742" s="495"/>
      <c r="K742" s="495"/>
      <c r="L742" s="495"/>
      <c r="M742" s="495"/>
      <c r="N742" s="495"/>
      <c r="O742" s="495"/>
      <c r="P742" s="495"/>
      <c r="Q742" s="495"/>
      <c r="R742" s="495"/>
      <c r="S742" s="495"/>
      <c r="T742" s="495"/>
      <c r="U742" s="495"/>
      <c r="V742" s="495"/>
      <c r="W742" s="495"/>
      <c r="X742" s="495"/>
      <c r="Y742" s="495"/>
      <c r="Z742" s="495"/>
      <c r="AA742" s="495"/>
      <c r="AB742" s="495"/>
      <c r="AC742" s="495"/>
      <c r="AD742" s="495"/>
      <c r="AE742" s="495"/>
      <c r="AF742" s="495"/>
      <c r="AG742" s="495"/>
      <c r="AH742" s="495"/>
      <c r="AI742" s="495"/>
    </row>
    <row r="743" spans="1:35" ht="15" customHeight="1" hidden="1" outlineLevel="2">
      <c r="A743" s="159"/>
      <c r="B743" s="160"/>
      <c r="C743" s="494" t="s">
        <v>600</v>
      </c>
      <c r="D743" s="495"/>
      <c r="E743" s="495"/>
      <c r="F743" s="495"/>
      <c r="G743" s="495"/>
      <c r="H743" s="495"/>
      <c r="I743" s="495"/>
      <c r="J743" s="495"/>
      <c r="K743" s="495"/>
      <c r="L743" s="495"/>
      <c r="M743" s="495"/>
      <c r="N743" s="495"/>
      <c r="O743" s="495"/>
      <c r="P743" s="495"/>
      <c r="Q743" s="495"/>
      <c r="R743" s="495"/>
      <c r="S743" s="495"/>
      <c r="T743" s="495"/>
      <c r="U743" s="495"/>
      <c r="V743" s="495"/>
      <c r="W743" s="495"/>
      <c r="X743" s="495"/>
      <c r="Y743" s="495"/>
      <c r="Z743" s="495"/>
      <c r="AA743" s="495"/>
      <c r="AB743" s="495"/>
      <c r="AC743" s="495"/>
      <c r="AD743" s="495"/>
      <c r="AE743" s="495"/>
      <c r="AF743" s="495"/>
      <c r="AG743" s="495"/>
      <c r="AH743" s="495"/>
      <c r="AI743" s="495"/>
    </row>
    <row r="744" spans="1:35" ht="15" customHeight="1" hidden="1" outlineLevel="2">
      <c r="A744" s="159"/>
      <c r="B744" s="160"/>
      <c r="C744" s="494" t="s">
        <v>601</v>
      </c>
      <c r="D744" s="495"/>
      <c r="E744" s="495"/>
      <c r="F744" s="495"/>
      <c r="G744" s="495"/>
      <c r="H744" s="495"/>
      <c r="I744" s="495"/>
      <c r="J744" s="495"/>
      <c r="K744" s="495"/>
      <c r="L744" s="495"/>
      <c r="M744" s="495"/>
      <c r="N744" s="495"/>
      <c r="O744" s="495"/>
      <c r="P744" s="495"/>
      <c r="Q744" s="495"/>
      <c r="R744" s="495"/>
      <c r="S744" s="495"/>
      <c r="T744" s="495"/>
      <c r="U744" s="495"/>
      <c r="V744" s="495"/>
      <c r="W744" s="495"/>
      <c r="X744" s="495"/>
      <c r="Y744" s="495"/>
      <c r="Z744" s="495"/>
      <c r="AA744" s="495"/>
      <c r="AB744" s="495"/>
      <c r="AC744" s="495"/>
      <c r="AD744" s="495"/>
      <c r="AE744" s="495"/>
      <c r="AF744" s="495"/>
      <c r="AG744" s="495"/>
      <c r="AH744" s="495"/>
      <c r="AI744" s="495"/>
    </row>
    <row r="745" spans="1:35" ht="13.5" customHeight="1" hidden="1" outlineLevel="1" collapsed="1">
      <c r="A745" s="159"/>
      <c r="B745" s="160"/>
      <c r="C745" s="160"/>
      <c r="D745" s="160"/>
      <c r="E745" s="160"/>
      <c r="F745" s="160"/>
      <c r="G745" s="160"/>
      <c r="H745" s="160"/>
      <c r="I745" s="160"/>
      <c r="J745" s="160"/>
      <c r="K745" s="160"/>
      <c r="L745" s="160"/>
      <c r="M745" s="160"/>
      <c r="N745" s="160"/>
      <c r="O745" s="160"/>
      <c r="P745" s="160"/>
      <c r="Q745" s="160"/>
      <c r="R745" s="160"/>
      <c r="S745" s="160"/>
      <c r="T745" s="160"/>
      <c r="U745" s="162"/>
      <c r="V745" s="162"/>
      <c r="W745" s="172"/>
      <c r="X745" s="172"/>
      <c r="Y745" s="172"/>
      <c r="Z745" s="172"/>
      <c r="AA745" s="172"/>
      <c r="AB745" s="172"/>
      <c r="AC745" s="163"/>
      <c r="AD745" s="172"/>
      <c r="AE745" s="172"/>
      <c r="AF745" s="172"/>
      <c r="AG745" s="172"/>
      <c r="AH745" s="172"/>
      <c r="AI745" s="172"/>
    </row>
    <row r="746" spans="1:35" ht="60" customHeight="1" hidden="1" collapsed="1">
      <c r="A746" s="159"/>
      <c r="B746" s="181"/>
      <c r="C746" s="496" t="s">
        <v>616</v>
      </c>
      <c r="D746" s="496"/>
      <c r="E746" s="496"/>
      <c r="F746" s="496"/>
      <c r="G746" s="496"/>
      <c r="H746" s="496"/>
      <c r="I746" s="496"/>
      <c r="J746" s="496"/>
      <c r="K746" s="496"/>
      <c r="L746" s="496"/>
      <c r="M746" s="496"/>
      <c r="N746" s="496"/>
      <c r="O746" s="496"/>
      <c r="P746" s="496"/>
      <c r="Q746" s="496"/>
      <c r="R746" s="496"/>
      <c r="S746" s="496"/>
      <c r="T746" s="496"/>
      <c r="U746" s="496"/>
      <c r="V746" s="496"/>
      <c r="W746" s="496"/>
      <c r="X746" s="496"/>
      <c r="Y746" s="496"/>
      <c r="Z746" s="496"/>
      <c r="AA746" s="496"/>
      <c r="AB746" s="496"/>
      <c r="AC746" s="496"/>
      <c r="AD746" s="496"/>
      <c r="AE746" s="496"/>
      <c r="AF746" s="496"/>
      <c r="AG746" s="496"/>
      <c r="AH746" s="496"/>
      <c r="AI746" s="496"/>
    </row>
    <row r="747" spans="1:35" ht="15.75" customHeight="1" outlineLevel="1">
      <c r="A747" s="159"/>
      <c r="B747" s="160"/>
      <c r="C747" s="182"/>
      <c r="D747" s="182"/>
      <c r="E747" s="182"/>
      <c r="F747" s="182"/>
      <c r="G747" s="182"/>
      <c r="H747" s="182"/>
      <c r="I747" s="182"/>
      <c r="J747" s="182"/>
      <c r="K747" s="182"/>
      <c r="L747" s="182"/>
      <c r="M747" s="182"/>
      <c r="N747" s="182"/>
      <c r="O747" s="182"/>
      <c r="P747" s="182"/>
      <c r="Q747" s="182"/>
      <c r="R747" s="182"/>
      <c r="S747" s="182"/>
      <c r="T747" s="182"/>
      <c r="U747" s="182"/>
      <c r="V747" s="182"/>
      <c r="W747" s="183"/>
      <c r="X747" s="183"/>
      <c r="Y747" s="183"/>
      <c r="Z747" s="183"/>
      <c r="AA747" s="183"/>
      <c r="AB747" s="183"/>
      <c r="AC747" s="163"/>
      <c r="AD747" s="163"/>
      <c r="AE747" s="163"/>
      <c r="AF747" s="163"/>
      <c r="AG747" s="163"/>
      <c r="AH747" s="163"/>
      <c r="AI747" s="163"/>
    </row>
    <row r="748" spans="1:35" ht="15" customHeight="1" outlineLevel="1">
      <c r="A748" s="159">
        <v>11</v>
      </c>
      <c r="B748" s="160" t="s">
        <v>194</v>
      </c>
      <c r="C748" s="161" t="s">
        <v>617</v>
      </c>
      <c r="D748" s="161"/>
      <c r="E748" s="161"/>
      <c r="F748" s="161"/>
      <c r="G748" s="161"/>
      <c r="H748" s="161"/>
      <c r="I748" s="161"/>
      <c r="J748" s="161"/>
      <c r="K748" s="161"/>
      <c r="L748" s="161"/>
      <c r="M748" s="161"/>
      <c r="N748" s="161"/>
      <c r="O748" s="161"/>
      <c r="P748" s="161"/>
      <c r="Q748" s="161"/>
      <c r="R748" s="161"/>
      <c r="S748" s="161"/>
      <c r="T748" s="161"/>
      <c r="U748" s="162"/>
      <c r="V748" s="162"/>
      <c r="W748" s="163"/>
      <c r="X748" s="163"/>
      <c r="Y748" s="163"/>
      <c r="Z748" s="163"/>
      <c r="AA748" s="163"/>
      <c r="AB748" s="163"/>
      <c r="AC748" s="163"/>
      <c r="AD748" s="163"/>
      <c r="AE748" s="163"/>
      <c r="AF748" s="163"/>
      <c r="AG748" s="163"/>
      <c r="AH748" s="163"/>
      <c r="AI748" s="163"/>
    </row>
    <row r="749" spans="1:35" ht="15" customHeight="1" outlineLevel="1">
      <c r="A749" s="159"/>
      <c r="B749" s="160"/>
      <c r="C749" s="165"/>
      <c r="D749" s="165"/>
      <c r="E749" s="165"/>
      <c r="F749" s="165"/>
      <c r="G749" s="165"/>
      <c r="H749" s="165"/>
      <c r="I749" s="165"/>
      <c r="J749" s="165"/>
      <c r="K749" s="165"/>
      <c r="L749" s="165"/>
      <c r="M749" s="165"/>
      <c r="N749" s="165"/>
      <c r="O749" s="165"/>
      <c r="P749" s="165"/>
      <c r="Q749" s="165"/>
      <c r="R749" s="165"/>
      <c r="S749" s="165"/>
      <c r="T749" s="165"/>
      <c r="U749" s="162"/>
      <c r="V749" s="162"/>
      <c r="W749" s="402" t="s">
        <v>812</v>
      </c>
      <c r="X749" s="402"/>
      <c r="Y749" s="402"/>
      <c r="Z749" s="402"/>
      <c r="AA749" s="402"/>
      <c r="AB749" s="402"/>
      <c r="AC749" s="166"/>
      <c r="AD749" s="402" t="s">
        <v>813</v>
      </c>
      <c r="AE749" s="402"/>
      <c r="AF749" s="402"/>
      <c r="AG749" s="402"/>
      <c r="AH749" s="402"/>
      <c r="AI749" s="402"/>
    </row>
    <row r="750" spans="1:35" ht="15" customHeight="1" outlineLevel="1">
      <c r="A750" s="159"/>
      <c r="B750" s="160"/>
      <c r="C750" s="165"/>
      <c r="D750" s="165"/>
      <c r="E750" s="165"/>
      <c r="F750" s="165"/>
      <c r="G750" s="165"/>
      <c r="H750" s="165"/>
      <c r="I750" s="165"/>
      <c r="J750" s="165"/>
      <c r="K750" s="165"/>
      <c r="L750" s="165"/>
      <c r="M750" s="165"/>
      <c r="N750" s="165"/>
      <c r="O750" s="165"/>
      <c r="P750" s="165"/>
      <c r="Q750" s="165"/>
      <c r="R750" s="165"/>
      <c r="S750" s="165"/>
      <c r="T750" s="165"/>
      <c r="U750" s="162"/>
      <c r="V750" s="162"/>
      <c r="W750" s="403" t="s">
        <v>11</v>
      </c>
      <c r="X750" s="403"/>
      <c r="Y750" s="403"/>
      <c r="Z750" s="403"/>
      <c r="AA750" s="403"/>
      <c r="AB750" s="403"/>
      <c r="AC750" s="166"/>
      <c r="AD750" s="403" t="s">
        <v>11</v>
      </c>
      <c r="AE750" s="403"/>
      <c r="AF750" s="403"/>
      <c r="AG750" s="403"/>
      <c r="AH750" s="403"/>
      <c r="AI750" s="403"/>
    </row>
    <row r="751" spans="1:35" ht="15" customHeight="1" outlineLevel="1">
      <c r="A751" s="159"/>
      <c r="B751" s="160"/>
      <c r="C751" s="165"/>
      <c r="D751" s="165"/>
      <c r="E751" s="165"/>
      <c r="F751" s="165"/>
      <c r="G751" s="165"/>
      <c r="H751" s="165"/>
      <c r="I751" s="165"/>
      <c r="J751" s="165"/>
      <c r="K751" s="165"/>
      <c r="L751" s="165"/>
      <c r="M751" s="165"/>
      <c r="N751" s="165"/>
      <c r="O751" s="165"/>
      <c r="P751" s="165"/>
      <c r="Q751" s="165"/>
      <c r="R751" s="165"/>
      <c r="S751" s="165"/>
      <c r="T751" s="165"/>
      <c r="U751" s="162"/>
      <c r="V751" s="162"/>
      <c r="W751" s="375"/>
      <c r="X751" s="375"/>
      <c r="Y751" s="375"/>
      <c r="Z751" s="375"/>
      <c r="AA751" s="375"/>
      <c r="AB751" s="375"/>
      <c r="AC751" s="169"/>
      <c r="AD751" s="375"/>
      <c r="AE751" s="375"/>
      <c r="AF751" s="375"/>
      <c r="AG751" s="375"/>
      <c r="AH751" s="375"/>
      <c r="AI751" s="375"/>
    </row>
    <row r="752" spans="1:35" ht="15" customHeight="1" outlineLevel="1">
      <c r="A752" s="159"/>
      <c r="B752" s="160"/>
      <c r="C752" s="168" t="s">
        <v>819</v>
      </c>
      <c r="D752" s="160"/>
      <c r="E752" s="160"/>
      <c r="F752" s="160"/>
      <c r="G752" s="160"/>
      <c r="H752" s="160"/>
      <c r="I752" s="160"/>
      <c r="J752" s="160"/>
      <c r="K752" s="160"/>
      <c r="L752" s="160"/>
      <c r="M752" s="160"/>
      <c r="N752" s="160"/>
      <c r="O752" s="160"/>
      <c r="P752" s="160"/>
      <c r="Q752" s="160"/>
      <c r="R752" s="160"/>
      <c r="S752" s="160"/>
      <c r="T752" s="160"/>
      <c r="U752" s="162"/>
      <c r="V752" s="162"/>
      <c r="W752" s="375">
        <f>63164530+531957897</f>
        <v>595122427</v>
      </c>
      <c r="X752" s="375"/>
      <c r="Y752" s="375"/>
      <c r="Z752" s="375"/>
      <c r="AA752" s="375"/>
      <c r="AB752" s="375"/>
      <c r="AC752" s="169"/>
      <c r="AD752" s="375">
        <v>93405653</v>
      </c>
      <c r="AE752" s="375"/>
      <c r="AF752" s="375"/>
      <c r="AG752" s="375"/>
      <c r="AH752" s="375"/>
      <c r="AI752" s="375"/>
    </row>
    <row r="753" spans="1:35" ht="15" customHeight="1" outlineLevel="1">
      <c r="A753" s="159"/>
      <c r="B753" s="160"/>
      <c r="C753" s="168" t="s">
        <v>820</v>
      </c>
      <c r="D753" s="160"/>
      <c r="E753" s="160"/>
      <c r="F753" s="160"/>
      <c r="G753" s="160"/>
      <c r="H753" s="160"/>
      <c r="I753" s="160"/>
      <c r="J753" s="160"/>
      <c r="K753" s="160"/>
      <c r="L753" s="160"/>
      <c r="M753" s="160"/>
      <c r="N753" s="160"/>
      <c r="O753" s="160"/>
      <c r="P753" s="160"/>
      <c r="Q753" s="160"/>
      <c r="R753" s="160"/>
      <c r="S753" s="160"/>
      <c r="T753" s="160"/>
      <c r="U753" s="162"/>
      <c r="V753" s="162"/>
      <c r="W753" s="375">
        <v>312874422</v>
      </c>
      <c r="X753" s="375"/>
      <c r="Y753" s="375"/>
      <c r="Z753" s="375"/>
      <c r="AA753" s="375"/>
      <c r="AB753" s="375"/>
      <c r="AC753" s="169"/>
      <c r="AD753" s="375">
        <v>724997163</v>
      </c>
      <c r="AE753" s="375"/>
      <c r="AF753" s="375"/>
      <c r="AG753" s="375"/>
      <c r="AH753" s="375"/>
      <c r="AI753" s="375"/>
    </row>
    <row r="754" spans="1:35" ht="15" customHeight="1" hidden="1" outlineLevel="1">
      <c r="A754" s="159"/>
      <c r="B754" s="160"/>
      <c r="C754" s="168" t="s">
        <v>618</v>
      </c>
      <c r="D754" s="160"/>
      <c r="E754" s="160"/>
      <c r="F754" s="160"/>
      <c r="G754" s="160"/>
      <c r="H754" s="160"/>
      <c r="I754" s="160"/>
      <c r="J754" s="160"/>
      <c r="K754" s="160"/>
      <c r="L754" s="160"/>
      <c r="M754" s="160"/>
      <c r="N754" s="160"/>
      <c r="O754" s="160"/>
      <c r="P754" s="160"/>
      <c r="Q754" s="160"/>
      <c r="R754" s="160"/>
      <c r="S754" s="160"/>
      <c r="T754" s="160"/>
      <c r="U754" s="162"/>
      <c r="V754" s="162"/>
      <c r="W754" s="375"/>
      <c r="X754" s="375"/>
      <c r="Y754" s="375"/>
      <c r="Z754" s="375"/>
      <c r="AA754" s="375"/>
      <c r="AB754" s="375"/>
      <c r="AC754" s="169"/>
      <c r="AD754" s="375"/>
      <c r="AE754" s="375"/>
      <c r="AF754" s="375"/>
      <c r="AG754" s="375"/>
      <c r="AH754" s="375"/>
      <c r="AI754" s="375"/>
    </row>
    <row r="755" spans="1:35" ht="15" customHeight="1" outlineLevel="1">
      <c r="A755" s="159"/>
      <c r="B755" s="160"/>
      <c r="C755" s="168"/>
      <c r="D755" s="160"/>
      <c r="E755" s="160"/>
      <c r="F755" s="160"/>
      <c r="G755" s="160"/>
      <c r="H755" s="160"/>
      <c r="I755" s="160"/>
      <c r="J755" s="160"/>
      <c r="K755" s="160"/>
      <c r="L755" s="160"/>
      <c r="M755" s="160"/>
      <c r="N755" s="160"/>
      <c r="O755" s="160"/>
      <c r="P755" s="160"/>
      <c r="Q755" s="160"/>
      <c r="R755" s="160"/>
      <c r="S755" s="160"/>
      <c r="T755" s="160"/>
      <c r="U755" s="162"/>
      <c r="V755" s="162"/>
      <c r="W755" s="375"/>
      <c r="X755" s="375"/>
      <c r="Y755" s="375"/>
      <c r="Z755" s="375"/>
      <c r="AA755" s="375"/>
      <c r="AB755" s="375"/>
      <c r="AC755" s="169"/>
      <c r="AD755" s="375"/>
      <c r="AE755" s="375"/>
      <c r="AF755" s="375"/>
      <c r="AG755" s="375"/>
      <c r="AH755" s="375"/>
      <c r="AI755" s="375"/>
    </row>
    <row r="756" spans="1:35" ht="15" customHeight="1" outlineLevel="1" thickBot="1">
      <c r="A756" s="159"/>
      <c r="B756" s="160"/>
      <c r="C756" s="160"/>
      <c r="D756" s="160"/>
      <c r="E756" s="160"/>
      <c r="F756" s="160"/>
      <c r="G756" s="160"/>
      <c r="H756" s="160"/>
      <c r="I756" s="160"/>
      <c r="J756" s="160"/>
      <c r="K756" s="160"/>
      <c r="L756" s="160"/>
      <c r="M756" s="160"/>
      <c r="N756" s="160"/>
      <c r="O756" s="160"/>
      <c r="P756" s="160"/>
      <c r="Q756" s="160"/>
      <c r="R756" s="160"/>
      <c r="S756" s="160"/>
      <c r="T756" s="160"/>
      <c r="U756" s="162"/>
      <c r="V756" s="162"/>
      <c r="W756" s="376">
        <f>SUM(W752:AB753)</f>
        <v>907996849</v>
      </c>
      <c r="X756" s="376"/>
      <c r="Y756" s="376"/>
      <c r="Z756" s="376"/>
      <c r="AA756" s="376"/>
      <c r="AB756" s="376"/>
      <c r="AC756" s="210"/>
      <c r="AD756" s="376">
        <f>SUM(AD752:AI753)</f>
        <v>818402816</v>
      </c>
      <c r="AE756" s="376"/>
      <c r="AF756" s="376"/>
      <c r="AG756" s="376"/>
      <c r="AH756" s="376"/>
      <c r="AI756" s="376"/>
    </row>
    <row r="757" spans="1:35" ht="15" customHeight="1" outlineLevel="1" thickTop="1">
      <c r="A757" s="159"/>
      <c r="B757" s="160"/>
      <c r="C757" s="168"/>
      <c r="D757" s="160"/>
      <c r="E757" s="160"/>
      <c r="F757" s="160"/>
      <c r="G757" s="160"/>
      <c r="H757" s="160"/>
      <c r="I757" s="160"/>
      <c r="J757" s="160"/>
      <c r="K757" s="160"/>
      <c r="L757" s="160"/>
      <c r="M757" s="160"/>
      <c r="N757" s="160"/>
      <c r="O757" s="160"/>
      <c r="P757" s="160"/>
      <c r="Q757" s="160"/>
      <c r="R757" s="160"/>
      <c r="S757" s="160"/>
      <c r="T757" s="160"/>
      <c r="U757" s="162"/>
      <c r="V757" s="162"/>
      <c r="W757" s="169"/>
      <c r="X757" s="169"/>
      <c r="Y757" s="169"/>
      <c r="Z757" s="169"/>
      <c r="AA757" s="169"/>
      <c r="AB757" s="169"/>
      <c r="AC757" s="169"/>
      <c r="AD757" s="169"/>
      <c r="AE757" s="169"/>
      <c r="AF757" s="169"/>
      <c r="AG757" s="169"/>
      <c r="AH757" s="169"/>
      <c r="AI757" s="169"/>
    </row>
    <row r="758" spans="1:35" ht="1.5" customHeight="1">
      <c r="A758" s="159"/>
      <c r="B758" s="160"/>
      <c r="C758" s="182"/>
      <c r="D758" s="182"/>
      <c r="E758" s="182"/>
      <c r="F758" s="182"/>
      <c r="G758" s="182"/>
      <c r="H758" s="182"/>
      <c r="I758" s="182"/>
      <c r="J758" s="182"/>
      <c r="K758" s="182"/>
      <c r="L758" s="182"/>
      <c r="M758" s="182"/>
      <c r="N758" s="182"/>
      <c r="O758" s="182"/>
      <c r="P758" s="182"/>
      <c r="Q758" s="182"/>
      <c r="R758" s="182"/>
      <c r="S758" s="182"/>
      <c r="T758" s="182"/>
      <c r="U758" s="182"/>
      <c r="V758" s="182"/>
      <c r="W758" s="183"/>
      <c r="X758" s="183"/>
      <c r="Y758" s="183"/>
      <c r="Z758" s="183"/>
      <c r="AA758" s="183"/>
      <c r="AB758" s="183"/>
      <c r="AC758" s="163"/>
      <c r="AD758" s="163"/>
      <c r="AE758" s="163"/>
      <c r="AF758" s="163"/>
      <c r="AG758" s="163"/>
      <c r="AH758" s="163"/>
      <c r="AI758" s="163"/>
    </row>
    <row r="759" spans="1:35" ht="12.75" customHeight="1" outlineLevel="1">
      <c r="A759" s="173"/>
      <c r="B759" s="168"/>
      <c r="C759" s="162"/>
      <c r="D759" s="162"/>
      <c r="E759" s="162"/>
      <c r="F759" s="162"/>
      <c r="G759" s="162"/>
      <c r="H759" s="162"/>
      <c r="I759" s="162"/>
      <c r="J759" s="162"/>
      <c r="K759" s="162"/>
      <c r="L759" s="162"/>
      <c r="M759" s="162"/>
      <c r="N759" s="162"/>
      <c r="O759" s="162"/>
      <c r="P759" s="162"/>
      <c r="Q759" s="162"/>
      <c r="R759" s="162"/>
      <c r="S759" s="162"/>
      <c r="T759" s="162"/>
      <c r="U759" s="162"/>
      <c r="V759" s="162"/>
      <c r="W759" s="448"/>
      <c r="X759" s="448"/>
      <c r="Y759" s="448"/>
      <c r="Z759" s="448"/>
      <c r="AA759" s="448"/>
      <c r="AB759" s="448"/>
      <c r="AC759" s="163"/>
      <c r="AD759" s="448"/>
      <c r="AE759" s="448"/>
      <c r="AF759" s="448"/>
      <c r="AG759" s="448"/>
      <c r="AH759" s="448"/>
      <c r="AI759" s="448"/>
    </row>
    <row r="760" spans="1:35" ht="15" customHeight="1" outlineLevel="1">
      <c r="A760" s="159">
        <v>12</v>
      </c>
      <c r="B760" s="160" t="s">
        <v>194</v>
      </c>
      <c r="C760" s="161" t="s">
        <v>619</v>
      </c>
      <c r="D760" s="161"/>
      <c r="E760" s="161"/>
      <c r="F760" s="161"/>
      <c r="G760" s="161"/>
      <c r="H760" s="161"/>
      <c r="I760" s="161"/>
      <c r="J760" s="161"/>
      <c r="K760" s="161"/>
      <c r="L760" s="161"/>
      <c r="M760" s="161"/>
      <c r="N760" s="161"/>
      <c r="O760" s="161"/>
      <c r="P760" s="161"/>
      <c r="Q760" s="161"/>
      <c r="R760" s="161"/>
      <c r="S760" s="161"/>
      <c r="T760" s="161"/>
      <c r="U760" s="162"/>
      <c r="V760" s="162"/>
      <c r="W760" s="163"/>
      <c r="X760" s="163"/>
      <c r="Y760" s="163"/>
      <c r="Z760" s="163"/>
      <c r="AA760" s="163"/>
      <c r="AB760" s="163"/>
      <c r="AC760" s="163"/>
      <c r="AD760" s="163"/>
      <c r="AE760" s="163"/>
      <c r="AF760" s="163"/>
      <c r="AG760" s="163"/>
      <c r="AH760" s="163"/>
      <c r="AI760" s="163"/>
    </row>
    <row r="761" spans="1:35" ht="15" customHeight="1" outlineLevel="1">
      <c r="A761" s="159"/>
      <c r="B761" s="160"/>
      <c r="C761" s="165"/>
      <c r="D761" s="165"/>
      <c r="E761" s="165"/>
      <c r="F761" s="165"/>
      <c r="G761" s="165"/>
      <c r="H761" s="165"/>
      <c r="I761" s="165"/>
      <c r="J761" s="165"/>
      <c r="K761" s="165"/>
      <c r="L761" s="165"/>
      <c r="M761" s="165"/>
      <c r="N761" s="165"/>
      <c r="O761" s="165"/>
      <c r="P761" s="165"/>
      <c r="Q761" s="165"/>
      <c r="R761" s="165"/>
      <c r="S761" s="165"/>
      <c r="T761" s="165"/>
      <c r="U761" s="162"/>
      <c r="V761" s="162"/>
      <c r="W761" s="402" t="s">
        <v>812</v>
      </c>
      <c r="X761" s="402"/>
      <c r="Y761" s="402"/>
      <c r="Z761" s="402"/>
      <c r="AA761" s="402"/>
      <c r="AB761" s="402"/>
      <c r="AC761" s="166"/>
      <c r="AD761" s="402" t="s">
        <v>813</v>
      </c>
      <c r="AE761" s="402"/>
      <c r="AF761" s="402"/>
      <c r="AG761" s="402"/>
      <c r="AH761" s="402"/>
      <c r="AI761" s="402"/>
    </row>
    <row r="762" spans="1:35" ht="15" customHeight="1" outlineLevel="1">
      <c r="A762" s="159"/>
      <c r="B762" s="160"/>
      <c r="C762" s="165"/>
      <c r="D762" s="165"/>
      <c r="E762" s="165"/>
      <c r="F762" s="165"/>
      <c r="G762" s="165"/>
      <c r="H762" s="165"/>
      <c r="I762" s="165"/>
      <c r="J762" s="165"/>
      <c r="K762" s="165"/>
      <c r="L762" s="165"/>
      <c r="M762" s="165"/>
      <c r="N762" s="165"/>
      <c r="O762" s="165"/>
      <c r="P762" s="165"/>
      <c r="Q762" s="165"/>
      <c r="R762" s="165"/>
      <c r="S762" s="165"/>
      <c r="T762" s="165"/>
      <c r="U762" s="162"/>
      <c r="V762" s="162"/>
      <c r="W762" s="403" t="s">
        <v>11</v>
      </c>
      <c r="X762" s="403"/>
      <c r="Y762" s="403"/>
      <c r="Z762" s="403"/>
      <c r="AA762" s="403"/>
      <c r="AB762" s="403"/>
      <c r="AC762" s="166"/>
      <c r="AD762" s="403" t="s">
        <v>11</v>
      </c>
      <c r="AE762" s="403"/>
      <c r="AF762" s="403"/>
      <c r="AG762" s="403"/>
      <c r="AH762" s="403"/>
      <c r="AI762" s="403"/>
    </row>
    <row r="763" spans="1:35" ht="15" customHeight="1" outlineLevel="1">
      <c r="A763" s="159"/>
      <c r="B763" s="160"/>
      <c r="C763" s="168"/>
      <c r="D763" s="160"/>
      <c r="E763" s="160"/>
      <c r="F763" s="160"/>
      <c r="G763" s="160"/>
      <c r="H763" s="160"/>
      <c r="I763" s="160"/>
      <c r="J763" s="160"/>
      <c r="K763" s="160"/>
      <c r="L763" s="160"/>
      <c r="M763" s="160"/>
      <c r="N763" s="160"/>
      <c r="O763" s="160"/>
      <c r="P763" s="160"/>
      <c r="Q763" s="160"/>
      <c r="R763" s="160"/>
      <c r="S763" s="160"/>
      <c r="T763" s="160"/>
      <c r="U763" s="162"/>
      <c r="V763" s="162"/>
      <c r="W763" s="375"/>
      <c r="X763" s="375"/>
      <c r="Y763" s="375"/>
      <c r="Z763" s="375"/>
      <c r="AA763" s="375"/>
      <c r="AB763" s="375"/>
      <c r="AC763" s="169"/>
      <c r="AD763" s="375"/>
      <c r="AE763" s="375"/>
      <c r="AF763" s="375"/>
      <c r="AG763" s="375"/>
      <c r="AH763" s="375"/>
      <c r="AI763" s="375"/>
    </row>
    <row r="764" spans="1:35" ht="15" customHeight="1" outlineLevel="1">
      <c r="A764" s="159"/>
      <c r="B764" s="160"/>
      <c r="C764" s="168" t="s">
        <v>620</v>
      </c>
      <c r="D764" s="160"/>
      <c r="E764" s="160"/>
      <c r="F764" s="160"/>
      <c r="G764" s="160"/>
      <c r="H764" s="160"/>
      <c r="I764" s="160"/>
      <c r="J764" s="160"/>
      <c r="K764" s="160"/>
      <c r="L764" s="160"/>
      <c r="M764" s="160"/>
      <c r="N764" s="160"/>
      <c r="O764" s="160"/>
      <c r="P764" s="160"/>
      <c r="Q764" s="160"/>
      <c r="R764" s="160"/>
      <c r="S764" s="160"/>
      <c r="T764" s="160"/>
      <c r="U764" s="162"/>
      <c r="V764" s="162"/>
      <c r="W764" s="375">
        <v>976712327</v>
      </c>
      <c r="X764" s="375"/>
      <c r="Y764" s="375"/>
      <c r="Z764" s="375"/>
      <c r="AA764" s="375"/>
      <c r="AB764" s="375"/>
      <c r="AC764" s="169"/>
      <c r="AD764" s="375">
        <v>862415143</v>
      </c>
      <c r="AE764" s="375"/>
      <c r="AF764" s="375"/>
      <c r="AG764" s="375"/>
      <c r="AH764" s="375"/>
      <c r="AI764" s="375"/>
    </row>
    <row r="765" spans="1:35" ht="15" customHeight="1" hidden="1" outlineLevel="1">
      <c r="A765" s="159"/>
      <c r="B765" s="160"/>
      <c r="C765" s="168" t="s">
        <v>453</v>
      </c>
      <c r="D765" s="160"/>
      <c r="E765" s="160"/>
      <c r="F765" s="160"/>
      <c r="G765" s="160"/>
      <c r="H765" s="160"/>
      <c r="I765" s="160"/>
      <c r="J765" s="160"/>
      <c r="K765" s="160"/>
      <c r="L765" s="160"/>
      <c r="M765" s="160"/>
      <c r="N765" s="160"/>
      <c r="O765" s="160"/>
      <c r="P765" s="160"/>
      <c r="Q765" s="160"/>
      <c r="R765" s="160"/>
      <c r="S765" s="160"/>
      <c r="T765" s="160"/>
      <c r="U765" s="162"/>
      <c r="V765" s="162"/>
      <c r="W765" s="375"/>
      <c r="X765" s="375"/>
      <c r="Y765" s="375"/>
      <c r="Z765" s="375"/>
      <c r="AA765" s="375"/>
      <c r="AB765" s="375"/>
      <c r="AC765" s="169"/>
      <c r="AD765" s="375"/>
      <c r="AE765" s="375"/>
      <c r="AF765" s="375"/>
      <c r="AG765" s="375"/>
      <c r="AH765" s="375"/>
      <c r="AI765" s="375"/>
    </row>
    <row r="766" spans="1:35" ht="15" customHeight="1" hidden="1" outlineLevel="1">
      <c r="A766" s="159"/>
      <c r="B766" s="160"/>
      <c r="C766" s="168" t="s">
        <v>453</v>
      </c>
      <c r="D766" s="160"/>
      <c r="E766" s="160"/>
      <c r="F766" s="160"/>
      <c r="G766" s="160"/>
      <c r="H766" s="160"/>
      <c r="I766" s="160"/>
      <c r="J766" s="160"/>
      <c r="K766" s="160"/>
      <c r="L766" s="160"/>
      <c r="M766" s="160"/>
      <c r="N766" s="160"/>
      <c r="O766" s="160"/>
      <c r="P766" s="160"/>
      <c r="Q766" s="160"/>
      <c r="R766" s="160"/>
      <c r="S766" s="160"/>
      <c r="T766" s="160"/>
      <c r="U766" s="162"/>
      <c r="V766" s="162"/>
      <c r="W766" s="375"/>
      <c r="X766" s="375"/>
      <c r="Y766" s="375"/>
      <c r="Z766" s="375"/>
      <c r="AA766" s="375"/>
      <c r="AB766" s="375"/>
      <c r="AC766" s="169"/>
      <c r="AD766" s="375"/>
      <c r="AE766" s="375"/>
      <c r="AF766" s="375"/>
      <c r="AG766" s="375"/>
      <c r="AH766" s="375"/>
      <c r="AI766" s="375"/>
    </row>
    <row r="767" spans="1:35" ht="15" customHeight="1" outlineLevel="1">
      <c r="A767" s="159"/>
      <c r="B767" s="160"/>
      <c r="C767" s="162"/>
      <c r="D767" s="162"/>
      <c r="E767" s="162"/>
      <c r="F767" s="162"/>
      <c r="G767" s="162"/>
      <c r="H767" s="162"/>
      <c r="I767" s="162"/>
      <c r="J767" s="162"/>
      <c r="K767" s="162"/>
      <c r="L767" s="162"/>
      <c r="M767" s="162"/>
      <c r="N767" s="162"/>
      <c r="O767" s="162"/>
      <c r="P767" s="162"/>
      <c r="Q767" s="162"/>
      <c r="R767" s="162"/>
      <c r="S767" s="162"/>
      <c r="T767" s="162"/>
      <c r="U767" s="162"/>
      <c r="V767" s="162"/>
      <c r="W767" s="375"/>
      <c r="X767" s="375"/>
      <c r="Y767" s="375"/>
      <c r="Z767" s="375"/>
      <c r="AA767" s="375"/>
      <c r="AB767" s="375"/>
      <c r="AC767" s="169"/>
      <c r="AD767" s="375"/>
      <c r="AE767" s="375"/>
      <c r="AF767" s="375"/>
      <c r="AG767" s="375"/>
      <c r="AH767" s="375"/>
      <c r="AI767" s="375"/>
    </row>
    <row r="768" spans="1:35" ht="15" customHeight="1" outlineLevel="1" thickBot="1">
      <c r="A768" s="159"/>
      <c r="B768" s="160"/>
      <c r="C768" s="170" t="s">
        <v>448</v>
      </c>
      <c r="D768" s="160"/>
      <c r="E768" s="160"/>
      <c r="F768" s="160"/>
      <c r="G768" s="160"/>
      <c r="H768" s="160"/>
      <c r="I768" s="160"/>
      <c r="J768" s="160"/>
      <c r="K768" s="160"/>
      <c r="L768" s="160"/>
      <c r="M768" s="160"/>
      <c r="N768" s="160"/>
      <c r="O768" s="160"/>
      <c r="P768" s="160"/>
      <c r="Q768" s="160"/>
      <c r="R768" s="160"/>
      <c r="S768" s="160"/>
      <c r="T768" s="160"/>
      <c r="U768" s="162"/>
      <c r="V768" s="162"/>
      <c r="W768" s="376">
        <f>W764</f>
        <v>976712327</v>
      </c>
      <c r="X768" s="376"/>
      <c r="Y768" s="376"/>
      <c r="Z768" s="376"/>
      <c r="AA768" s="376"/>
      <c r="AB768" s="376"/>
      <c r="AC768" s="169"/>
      <c r="AD768" s="376">
        <f>AD764</f>
        <v>862415143</v>
      </c>
      <c r="AE768" s="376"/>
      <c r="AF768" s="376"/>
      <c r="AG768" s="376"/>
      <c r="AH768" s="376"/>
      <c r="AI768" s="376"/>
    </row>
    <row r="769" spans="1:35" ht="1.5" customHeight="1" thickTop="1">
      <c r="A769" s="159"/>
      <c r="B769" s="160"/>
      <c r="C769" s="160"/>
      <c r="D769" s="160"/>
      <c r="E769" s="160"/>
      <c r="F769" s="160"/>
      <c r="G769" s="160"/>
      <c r="H769" s="160"/>
      <c r="I769" s="160"/>
      <c r="J769" s="160"/>
      <c r="K769" s="160"/>
      <c r="L769" s="160"/>
      <c r="M769" s="160"/>
      <c r="N769" s="160"/>
      <c r="O769" s="160"/>
      <c r="P769" s="160"/>
      <c r="Q769" s="160"/>
      <c r="R769" s="160"/>
      <c r="S769" s="160"/>
      <c r="T769" s="160"/>
      <c r="U769" s="162"/>
      <c r="V769" s="162"/>
      <c r="W769" s="172"/>
      <c r="X769" s="172"/>
      <c r="Y769" s="172"/>
      <c r="Z769" s="172"/>
      <c r="AA769" s="172"/>
      <c r="AB769" s="172"/>
      <c r="AC769" s="163"/>
      <c r="AD769" s="172"/>
      <c r="AE769" s="172"/>
      <c r="AF769" s="172"/>
      <c r="AG769" s="172"/>
      <c r="AH769" s="172"/>
      <c r="AI769" s="172"/>
    </row>
    <row r="770" spans="1:35" ht="12.75" customHeight="1" outlineLevel="1">
      <c r="A770" s="159"/>
      <c r="B770" s="160"/>
      <c r="C770" s="182"/>
      <c r="D770" s="182"/>
      <c r="E770" s="182"/>
      <c r="F770" s="182"/>
      <c r="G770" s="182"/>
      <c r="H770" s="182"/>
      <c r="I770" s="182"/>
      <c r="J770" s="182"/>
      <c r="K770" s="182"/>
      <c r="L770" s="182"/>
      <c r="M770" s="182"/>
      <c r="N770" s="182"/>
      <c r="O770" s="182"/>
      <c r="P770" s="182"/>
      <c r="Q770" s="182"/>
      <c r="R770" s="182"/>
      <c r="S770" s="182"/>
      <c r="T770" s="182"/>
      <c r="U770" s="182"/>
      <c r="V770" s="182"/>
      <c r="W770" s="183"/>
      <c r="X770" s="183"/>
      <c r="Y770" s="183"/>
      <c r="Z770" s="183"/>
      <c r="AA770" s="183"/>
      <c r="AB770" s="183"/>
      <c r="AC770" s="163"/>
      <c r="AD770" s="163"/>
      <c r="AE770" s="163"/>
      <c r="AF770" s="163"/>
      <c r="AG770" s="163"/>
      <c r="AH770" s="163"/>
      <c r="AI770" s="163"/>
    </row>
    <row r="771" spans="1:35" ht="15" customHeight="1" outlineLevel="1">
      <c r="A771" s="159">
        <v>13</v>
      </c>
      <c r="B771" s="160" t="s">
        <v>194</v>
      </c>
      <c r="C771" s="185" t="s">
        <v>621</v>
      </c>
      <c r="D771" s="182"/>
      <c r="E771" s="182"/>
      <c r="F771" s="182"/>
      <c r="G771" s="182"/>
      <c r="H771" s="182"/>
      <c r="I771" s="182"/>
      <c r="J771" s="182"/>
      <c r="K771" s="182"/>
      <c r="L771" s="182"/>
      <c r="M771" s="182"/>
      <c r="N771" s="182"/>
      <c r="O771" s="182"/>
      <c r="P771" s="182"/>
      <c r="Q771" s="182"/>
      <c r="R771" s="182"/>
      <c r="S771" s="182"/>
      <c r="T771" s="182"/>
      <c r="U771" s="182"/>
      <c r="V771" s="182"/>
      <c r="W771" s="183"/>
      <c r="X771" s="183"/>
      <c r="Y771" s="183"/>
      <c r="Z771" s="183"/>
      <c r="AA771" s="183"/>
      <c r="AB771" s="183"/>
      <c r="AC771" s="163"/>
      <c r="AD771" s="163"/>
      <c r="AE771" s="163"/>
      <c r="AF771" s="163"/>
      <c r="AG771" s="163"/>
      <c r="AH771" s="163"/>
      <c r="AI771" s="163"/>
    </row>
    <row r="772" spans="1:35" ht="15" customHeight="1" outlineLevel="1">
      <c r="A772" s="159"/>
      <c r="B772" s="160"/>
      <c r="C772" s="182"/>
      <c r="D772" s="182"/>
      <c r="E772" s="182"/>
      <c r="F772" s="182"/>
      <c r="G772" s="182"/>
      <c r="H772" s="182"/>
      <c r="I772" s="182"/>
      <c r="J772" s="182"/>
      <c r="K772" s="182"/>
      <c r="L772" s="182"/>
      <c r="M772" s="182"/>
      <c r="N772" s="182"/>
      <c r="O772" s="182"/>
      <c r="P772" s="182"/>
      <c r="Q772" s="182"/>
      <c r="R772" s="182"/>
      <c r="S772" s="182"/>
      <c r="T772" s="182"/>
      <c r="U772" s="182"/>
      <c r="V772" s="182"/>
      <c r="W772" s="402" t="s">
        <v>812</v>
      </c>
      <c r="X772" s="402"/>
      <c r="Y772" s="402"/>
      <c r="Z772" s="402"/>
      <c r="AA772" s="402"/>
      <c r="AB772" s="402"/>
      <c r="AC772" s="166"/>
      <c r="AD772" s="402" t="s">
        <v>813</v>
      </c>
      <c r="AE772" s="402"/>
      <c r="AF772" s="402"/>
      <c r="AG772" s="402"/>
      <c r="AH772" s="402"/>
      <c r="AI772" s="402"/>
    </row>
    <row r="773" spans="1:35" ht="15" customHeight="1" outlineLevel="1">
      <c r="A773" s="159"/>
      <c r="B773" s="160"/>
      <c r="C773" s="182"/>
      <c r="D773" s="182"/>
      <c r="E773" s="182"/>
      <c r="F773" s="182"/>
      <c r="G773" s="182"/>
      <c r="H773" s="182"/>
      <c r="I773" s="182"/>
      <c r="J773" s="182"/>
      <c r="K773" s="182"/>
      <c r="L773" s="182"/>
      <c r="M773" s="182"/>
      <c r="N773" s="182"/>
      <c r="O773" s="182"/>
      <c r="P773" s="182"/>
      <c r="Q773" s="182"/>
      <c r="R773" s="182"/>
      <c r="S773" s="182"/>
      <c r="T773" s="182"/>
      <c r="U773" s="182"/>
      <c r="V773" s="182"/>
      <c r="W773" s="403" t="s">
        <v>11</v>
      </c>
      <c r="X773" s="403"/>
      <c r="Y773" s="403"/>
      <c r="Z773" s="403"/>
      <c r="AA773" s="403"/>
      <c r="AB773" s="403"/>
      <c r="AC773" s="166"/>
      <c r="AD773" s="403" t="s">
        <v>11</v>
      </c>
      <c r="AE773" s="403"/>
      <c r="AF773" s="403"/>
      <c r="AG773" s="403"/>
      <c r="AH773" s="403"/>
      <c r="AI773" s="403"/>
    </row>
    <row r="774" spans="1:35" ht="15" customHeight="1" outlineLevel="1">
      <c r="A774" s="159"/>
      <c r="B774" s="160"/>
      <c r="C774" s="182"/>
      <c r="D774" s="182"/>
      <c r="E774" s="182"/>
      <c r="F774" s="182"/>
      <c r="G774" s="182"/>
      <c r="H774" s="182"/>
      <c r="I774" s="182"/>
      <c r="J774" s="182"/>
      <c r="K774" s="182"/>
      <c r="L774" s="182"/>
      <c r="M774" s="182"/>
      <c r="N774" s="182"/>
      <c r="O774" s="182"/>
      <c r="P774" s="182"/>
      <c r="Q774" s="182"/>
      <c r="R774" s="182"/>
      <c r="S774" s="182"/>
      <c r="T774" s="182"/>
      <c r="U774" s="182"/>
      <c r="V774" s="182"/>
      <c r="W774" s="375"/>
      <c r="X774" s="375"/>
      <c r="Y774" s="375"/>
      <c r="Z774" s="375"/>
      <c r="AA774" s="375"/>
      <c r="AB774" s="375"/>
      <c r="AC774" s="169"/>
      <c r="AD774" s="375"/>
      <c r="AE774" s="375"/>
      <c r="AF774" s="375"/>
      <c r="AG774" s="375"/>
      <c r="AH774" s="375"/>
      <c r="AI774" s="375"/>
    </row>
    <row r="775" spans="1:35" ht="15" customHeight="1" hidden="1" outlineLevel="1">
      <c r="A775" s="159"/>
      <c r="B775" s="160"/>
      <c r="C775" s="160" t="s">
        <v>622</v>
      </c>
      <c r="D775" s="160"/>
      <c r="E775" s="160"/>
      <c r="F775" s="160"/>
      <c r="G775" s="160"/>
      <c r="H775" s="160"/>
      <c r="I775" s="160"/>
      <c r="J775" s="160"/>
      <c r="K775" s="160"/>
      <c r="L775" s="160"/>
      <c r="M775" s="160"/>
      <c r="N775" s="160"/>
      <c r="O775" s="160"/>
      <c r="P775" s="160"/>
      <c r="Q775" s="160"/>
      <c r="R775" s="160"/>
      <c r="S775" s="160"/>
      <c r="T775" s="160"/>
      <c r="U775" s="162"/>
      <c r="V775" s="162"/>
      <c r="W775" s="405">
        <v>0</v>
      </c>
      <c r="X775" s="405"/>
      <c r="Y775" s="405"/>
      <c r="Z775" s="405"/>
      <c r="AA775" s="405"/>
      <c r="AB775" s="405"/>
      <c r="AC775" s="169"/>
      <c r="AD775" s="405">
        <v>0</v>
      </c>
      <c r="AE775" s="405"/>
      <c r="AF775" s="405"/>
      <c r="AG775" s="405"/>
      <c r="AH775" s="405"/>
      <c r="AI775" s="405"/>
    </row>
    <row r="776" spans="1:35" ht="15" customHeight="1" hidden="1" outlineLevel="1">
      <c r="A776" s="159"/>
      <c r="B776" s="160"/>
      <c r="C776" s="168" t="s">
        <v>623</v>
      </c>
      <c r="D776" s="160"/>
      <c r="E776" s="160"/>
      <c r="F776" s="160"/>
      <c r="G776" s="160"/>
      <c r="H776" s="160"/>
      <c r="I776" s="160"/>
      <c r="J776" s="160"/>
      <c r="K776" s="160"/>
      <c r="L776" s="160"/>
      <c r="M776" s="160"/>
      <c r="N776" s="160"/>
      <c r="O776" s="160"/>
      <c r="P776" s="160"/>
      <c r="Q776" s="160"/>
      <c r="R776" s="160"/>
      <c r="S776" s="160"/>
      <c r="T776" s="160"/>
      <c r="U776" s="162"/>
      <c r="V776" s="162"/>
      <c r="W776" s="375">
        <v>0</v>
      </c>
      <c r="X776" s="375"/>
      <c r="Y776" s="375"/>
      <c r="Z776" s="375"/>
      <c r="AA776" s="375"/>
      <c r="AB776" s="375"/>
      <c r="AC776" s="169"/>
      <c r="AD776" s="375">
        <v>0</v>
      </c>
      <c r="AE776" s="375"/>
      <c r="AF776" s="375"/>
      <c r="AG776" s="375"/>
      <c r="AH776" s="375"/>
      <c r="AI776" s="375"/>
    </row>
    <row r="777" spans="1:35" ht="15" customHeight="1" hidden="1" outlineLevel="1">
      <c r="A777" s="159"/>
      <c r="B777" s="160"/>
      <c r="C777" s="168" t="s">
        <v>624</v>
      </c>
      <c r="D777" s="160"/>
      <c r="E777" s="160"/>
      <c r="F777" s="160"/>
      <c r="G777" s="160"/>
      <c r="H777" s="160"/>
      <c r="I777" s="160"/>
      <c r="J777" s="160"/>
      <c r="K777" s="160"/>
      <c r="L777" s="160"/>
      <c r="M777" s="160"/>
      <c r="N777" s="160"/>
      <c r="O777" s="160"/>
      <c r="P777" s="160"/>
      <c r="Q777" s="160"/>
      <c r="R777" s="160"/>
      <c r="S777" s="160"/>
      <c r="T777" s="160"/>
      <c r="U777" s="162"/>
      <c r="V777" s="162"/>
      <c r="W777" s="375">
        <v>0</v>
      </c>
      <c r="X777" s="375"/>
      <c r="Y777" s="375"/>
      <c r="Z777" s="375"/>
      <c r="AA777" s="375"/>
      <c r="AB777" s="375"/>
      <c r="AC777" s="169"/>
      <c r="AD777" s="375">
        <v>0</v>
      </c>
      <c r="AE777" s="375"/>
      <c r="AF777" s="375"/>
      <c r="AG777" s="375"/>
      <c r="AH777" s="375"/>
      <c r="AI777" s="375"/>
    </row>
    <row r="778" spans="1:35" ht="15" customHeight="1" outlineLevel="1">
      <c r="A778" s="159"/>
      <c r="B778" s="160"/>
      <c r="C778" s="160" t="s">
        <v>625</v>
      </c>
      <c r="D778" s="160"/>
      <c r="E778" s="160"/>
      <c r="F778" s="160"/>
      <c r="G778" s="160"/>
      <c r="H778" s="160"/>
      <c r="I778" s="160"/>
      <c r="J778" s="160"/>
      <c r="K778" s="229"/>
      <c r="L778" s="160"/>
      <c r="M778" s="160"/>
      <c r="N778" s="160"/>
      <c r="O778" s="160"/>
      <c r="P778" s="160"/>
      <c r="Q778" s="160"/>
      <c r="R778" s="160"/>
      <c r="S778" s="160"/>
      <c r="T778" s="160"/>
      <c r="U778" s="162"/>
      <c r="V778" s="162"/>
      <c r="W778" s="405">
        <v>0</v>
      </c>
      <c r="X778" s="405"/>
      <c r="Y778" s="405"/>
      <c r="Z778" s="405"/>
      <c r="AA778" s="405"/>
      <c r="AB778" s="405"/>
      <c r="AC778" s="169"/>
      <c r="AD778" s="375">
        <v>226000000</v>
      </c>
      <c r="AE778" s="375"/>
      <c r="AF778" s="375"/>
      <c r="AG778" s="375"/>
      <c r="AH778" s="375"/>
      <c r="AI778" s="375"/>
    </row>
    <row r="779" spans="1:35" ht="15" customHeight="1" outlineLevel="1">
      <c r="A779" s="159"/>
      <c r="B779" s="160"/>
      <c r="C779" s="230"/>
      <c r="D779" s="160"/>
      <c r="E779" s="160"/>
      <c r="F779" s="160"/>
      <c r="G779" s="160"/>
      <c r="H779" s="160"/>
      <c r="I779" s="160"/>
      <c r="J779" s="160"/>
      <c r="K779" s="160"/>
      <c r="L779" s="160"/>
      <c r="M779" s="160"/>
      <c r="N779" s="160"/>
      <c r="O779" s="160"/>
      <c r="P779" s="160"/>
      <c r="Q779" s="160"/>
      <c r="R779" s="160"/>
      <c r="S779" s="160"/>
      <c r="T779" s="160"/>
      <c r="U779" s="162"/>
      <c r="V779" s="162"/>
      <c r="W779" s="210"/>
      <c r="X779" s="210"/>
      <c r="Y779" s="210"/>
      <c r="Z779" s="210"/>
      <c r="AA779" s="210"/>
      <c r="AB779" s="210"/>
      <c r="AC779" s="169"/>
      <c r="AD779" s="210"/>
      <c r="AE779" s="210"/>
      <c r="AF779" s="210"/>
      <c r="AG779" s="210"/>
      <c r="AH779" s="210"/>
      <c r="AI779" s="210"/>
    </row>
    <row r="780" spans="1:35" ht="15" customHeight="1" outlineLevel="1" thickBot="1">
      <c r="A780" s="159"/>
      <c r="B780" s="160"/>
      <c r="C780" s="170" t="s">
        <v>448</v>
      </c>
      <c r="D780" s="160"/>
      <c r="E780" s="160"/>
      <c r="F780" s="160"/>
      <c r="G780" s="160"/>
      <c r="H780" s="160"/>
      <c r="I780" s="160"/>
      <c r="J780" s="160"/>
      <c r="K780" s="160"/>
      <c r="L780" s="160"/>
      <c r="M780" s="160"/>
      <c r="N780" s="160"/>
      <c r="O780" s="160"/>
      <c r="P780" s="160"/>
      <c r="Q780" s="160"/>
      <c r="R780" s="160"/>
      <c r="S780" s="160"/>
      <c r="T780" s="160"/>
      <c r="U780" s="162"/>
      <c r="V780" s="162"/>
      <c r="W780" s="376">
        <f>W778</f>
        <v>0</v>
      </c>
      <c r="X780" s="376"/>
      <c r="Y780" s="376"/>
      <c r="Z780" s="376"/>
      <c r="AA780" s="376"/>
      <c r="AB780" s="376"/>
      <c r="AC780" s="169"/>
      <c r="AD780" s="376">
        <f>AD778</f>
        <v>226000000</v>
      </c>
      <c r="AE780" s="376"/>
      <c r="AF780" s="376"/>
      <c r="AG780" s="376"/>
      <c r="AH780" s="376"/>
      <c r="AI780" s="376"/>
    </row>
    <row r="781" spans="1:35" ht="15" customHeight="1" outlineLevel="1" thickTop="1">
      <c r="A781" s="159"/>
      <c r="B781" s="160"/>
      <c r="C781" s="170"/>
      <c r="D781" s="160"/>
      <c r="E781" s="160"/>
      <c r="F781" s="160"/>
      <c r="G781" s="160"/>
      <c r="H781" s="160"/>
      <c r="I781" s="160"/>
      <c r="J781" s="160"/>
      <c r="K781" s="160"/>
      <c r="L781" s="160"/>
      <c r="M781" s="160"/>
      <c r="N781" s="160"/>
      <c r="O781" s="160"/>
      <c r="P781" s="160"/>
      <c r="Q781" s="160"/>
      <c r="R781" s="160"/>
      <c r="S781" s="160"/>
      <c r="T781" s="160"/>
      <c r="U781" s="162"/>
      <c r="V781" s="162"/>
      <c r="W781" s="210"/>
      <c r="X781" s="210"/>
      <c r="Y781" s="210"/>
      <c r="Z781" s="210"/>
      <c r="AA781" s="210"/>
      <c r="AB781" s="210"/>
      <c r="AC781" s="169"/>
      <c r="AD781" s="210"/>
      <c r="AE781" s="210"/>
      <c r="AF781" s="210"/>
      <c r="AG781" s="210"/>
      <c r="AH781" s="210"/>
      <c r="AI781" s="210"/>
    </row>
    <row r="782" spans="1:35" ht="15" customHeight="1" hidden="1" outlineLevel="1">
      <c r="A782" s="159"/>
      <c r="B782" s="160"/>
      <c r="C782" s="170"/>
      <c r="D782" s="160"/>
      <c r="E782" s="160"/>
      <c r="F782" s="160"/>
      <c r="G782" s="160"/>
      <c r="H782" s="160"/>
      <c r="I782" s="160"/>
      <c r="J782" s="160"/>
      <c r="K782" s="160"/>
      <c r="L782" s="160"/>
      <c r="M782" s="160"/>
      <c r="N782" s="160"/>
      <c r="O782" s="160"/>
      <c r="P782" s="160"/>
      <c r="Q782" s="160"/>
      <c r="R782" s="160"/>
      <c r="S782" s="160"/>
      <c r="T782" s="160"/>
      <c r="U782" s="162"/>
      <c r="V782" s="162"/>
      <c r="W782" s="210"/>
      <c r="X782" s="210"/>
      <c r="Y782" s="210"/>
      <c r="Z782" s="210"/>
      <c r="AA782" s="210"/>
      <c r="AB782" s="210"/>
      <c r="AC782" s="169"/>
      <c r="AD782" s="210"/>
      <c r="AE782" s="210"/>
      <c r="AF782" s="210"/>
      <c r="AG782" s="210"/>
      <c r="AH782" s="210"/>
      <c r="AI782" s="210"/>
    </row>
    <row r="783" spans="1:35" ht="15" customHeight="1" hidden="1" outlineLevel="1">
      <c r="A783" s="159"/>
      <c r="B783" s="160"/>
      <c r="C783" s="170"/>
      <c r="D783" s="160"/>
      <c r="E783" s="160"/>
      <c r="F783" s="160"/>
      <c r="G783" s="160"/>
      <c r="H783" s="160"/>
      <c r="I783" s="160"/>
      <c r="J783" s="160"/>
      <c r="K783" s="160"/>
      <c r="L783" s="160"/>
      <c r="M783" s="160"/>
      <c r="N783" s="160"/>
      <c r="O783" s="160"/>
      <c r="P783" s="160"/>
      <c r="Q783" s="160"/>
      <c r="R783" s="160"/>
      <c r="S783" s="160"/>
      <c r="T783" s="160"/>
      <c r="U783" s="162"/>
      <c r="V783" s="162"/>
      <c r="W783" s="210"/>
      <c r="X783" s="210"/>
      <c r="Y783" s="210"/>
      <c r="Z783" s="210"/>
      <c r="AA783" s="210"/>
      <c r="AB783" s="210"/>
      <c r="AC783" s="169"/>
      <c r="AD783" s="210"/>
      <c r="AE783" s="210"/>
      <c r="AF783" s="210"/>
      <c r="AG783" s="210"/>
      <c r="AH783" s="210"/>
      <c r="AI783" s="210"/>
    </row>
    <row r="784" spans="1:35" ht="15" customHeight="1" hidden="1" outlineLevel="1">
      <c r="A784" s="159"/>
      <c r="B784" s="160"/>
      <c r="C784" s="170"/>
      <c r="D784" s="160"/>
      <c r="E784" s="160"/>
      <c r="F784" s="160"/>
      <c r="G784" s="160"/>
      <c r="H784" s="160"/>
      <c r="I784" s="160"/>
      <c r="J784" s="160"/>
      <c r="K784" s="160"/>
      <c r="L784" s="160"/>
      <c r="M784" s="160"/>
      <c r="N784" s="160"/>
      <c r="O784" s="160"/>
      <c r="P784" s="160"/>
      <c r="Q784" s="160"/>
      <c r="R784" s="160"/>
      <c r="S784" s="160"/>
      <c r="T784" s="160"/>
      <c r="U784" s="162"/>
      <c r="V784" s="162"/>
      <c r="W784" s="210"/>
      <c r="X784" s="210"/>
      <c r="Y784" s="210"/>
      <c r="Z784" s="210"/>
      <c r="AA784" s="210"/>
      <c r="AB784" s="210"/>
      <c r="AC784" s="169"/>
      <c r="AD784" s="210"/>
      <c r="AE784" s="210"/>
      <c r="AF784" s="210"/>
      <c r="AG784" s="210"/>
      <c r="AH784" s="210"/>
      <c r="AI784" s="210"/>
    </row>
    <row r="785" spans="1:35" ht="15" customHeight="1" hidden="1" outlineLevel="1">
      <c r="A785" s="159"/>
      <c r="B785" s="160"/>
      <c r="C785" s="160"/>
      <c r="D785" s="160"/>
      <c r="E785" s="160"/>
      <c r="F785" s="160"/>
      <c r="G785" s="160"/>
      <c r="H785" s="160"/>
      <c r="I785" s="160"/>
      <c r="J785" s="160"/>
      <c r="K785" s="160"/>
      <c r="L785" s="160"/>
      <c r="M785" s="160"/>
      <c r="N785" s="160"/>
      <c r="O785" s="160"/>
      <c r="P785" s="160"/>
      <c r="Q785" s="160"/>
      <c r="R785" s="160"/>
      <c r="S785" s="160"/>
      <c r="T785" s="160"/>
      <c r="U785" s="162"/>
      <c r="V785" s="162"/>
      <c r="W785" s="172"/>
      <c r="X785" s="172"/>
      <c r="Y785" s="172"/>
      <c r="Z785" s="172"/>
      <c r="AA785" s="172"/>
      <c r="AB785" s="172"/>
      <c r="AC785" s="163"/>
      <c r="AD785" s="172"/>
      <c r="AE785" s="172"/>
      <c r="AF785" s="172"/>
      <c r="AG785" s="172"/>
      <c r="AH785" s="172"/>
      <c r="AI785" s="172"/>
    </row>
    <row r="786" spans="1:35" ht="15" customHeight="1" hidden="1" outlineLevel="1">
      <c r="A786" s="159"/>
      <c r="B786" s="160"/>
      <c r="C786" s="182" t="s">
        <v>626</v>
      </c>
      <c r="D786" s="182"/>
      <c r="E786" s="182"/>
      <c r="F786" s="182"/>
      <c r="G786" s="182"/>
      <c r="H786" s="182"/>
      <c r="I786" s="182"/>
      <c r="J786" s="182"/>
      <c r="K786" s="182"/>
      <c r="L786" s="182"/>
      <c r="M786" s="182"/>
      <c r="N786" s="182"/>
      <c r="O786" s="182"/>
      <c r="P786" s="182"/>
      <c r="Q786" s="182"/>
      <c r="R786" s="182"/>
      <c r="S786" s="182"/>
      <c r="T786" s="182"/>
      <c r="U786" s="182"/>
      <c r="V786" s="182"/>
      <c r="W786" s="183"/>
      <c r="X786" s="183"/>
      <c r="Y786" s="183"/>
      <c r="Z786" s="183"/>
      <c r="AA786" s="183"/>
      <c r="AB786" s="183"/>
      <c r="AC786" s="163"/>
      <c r="AD786" s="163"/>
      <c r="AE786" s="163"/>
      <c r="AF786" s="163"/>
      <c r="AG786" s="163"/>
      <c r="AH786" s="163"/>
      <c r="AI786" s="163"/>
    </row>
    <row r="787" spans="1:35" ht="66.75" customHeight="1" hidden="1" outlineLevel="1">
      <c r="A787" s="159"/>
      <c r="B787" s="160"/>
      <c r="C787" s="493" t="s">
        <v>627</v>
      </c>
      <c r="D787" s="493"/>
      <c r="E787" s="493"/>
      <c r="F787" s="493"/>
      <c r="G787" s="493"/>
      <c r="H787" s="493"/>
      <c r="I787" s="493"/>
      <c r="J787" s="493"/>
      <c r="K787" s="493"/>
      <c r="L787" s="493"/>
      <c r="M787" s="493"/>
      <c r="N787" s="493"/>
      <c r="O787" s="493"/>
      <c r="P787" s="493"/>
      <c r="Q787" s="493"/>
      <c r="R787" s="493"/>
      <c r="S787" s="493"/>
      <c r="T787" s="493"/>
      <c r="U787" s="493"/>
      <c r="V787" s="493"/>
      <c r="W787" s="493"/>
      <c r="X787" s="493"/>
      <c r="Y787" s="493"/>
      <c r="Z787" s="493"/>
      <c r="AA787" s="493"/>
      <c r="AB787" s="493"/>
      <c r="AC787" s="493"/>
      <c r="AD787" s="493"/>
      <c r="AE787" s="493"/>
      <c r="AF787" s="493"/>
      <c r="AG787" s="493"/>
      <c r="AH787" s="493"/>
      <c r="AI787" s="493"/>
    </row>
    <row r="788" spans="1:35" ht="1.5" customHeight="1" collapsed="1">
      <c r="A788" s="159"/>
      <c r="B788" s="181"/>
      <c r="C788" s="182"/>
      <c r="D788" s="182"/>
      <c r="E788" s="182"/>
      <c r="F788" s="182"/>
      <c r="G788" s="182"/>
      <c r="H788" s="182"/>
      <c r="I788" s="182"/>
      <c r="J788" s="182"/>
      <c r="K788" s="182"/>
      <c r="L788" s="182"/>
      <c r="M788" s="182"/>
      <c r="N788" s="182"/>
      <c r="O788" s="182"/>
      <c r="P788" s="182"/>
      <c r="Q788" s="182"/>
      <c r="R788" s="182"/>
      <c r="S788" s="182"/>
      <c r="T788" s="182"/>
      <c r="U788" s="182"/>
      <c r="V788" s="182"/>
      <c r="W788" s="183"/>
      <c r="X788" s="183"/>
      <c r="Y788" s="183"/>
      <c r="Z788" s="183"/>
      <c r="AA788" s="183"/>
      <c r="AB788" s="183"/>
      <c r="AC788" s="163"/>
      <c r="AD788" s="163"/>
      <c r="AE788" s="163"/>
      <c r="AF788" s="163"/>
      <c r="AG788" s="163"/>
      <c r="AH788" s="163"/>
      <c r="AI788" s="163"/>
    </row>
    <row r="789" spans="1:35" ht="12.75" customHeight="1" hidden="1" outlineLevel="1">
      <c r="A789" s="159"/>
      <c r="B789" s="160"/>
      <c r="C789" s="182"/>
      <c r="D789" s="182"/>
      <c r="E789" s="182"/>
      <c r="F789" s="182"/>
      <c r="G789" s="182"/>
      <c r="H789" s="182"/>
      <c r="I789" s="182"/>
      <c r="J789" s="182"/>
      <c r="K789" s="182"/>
      <c r="L789" s="182"/>
      <c r="M789" s="182"/>
      <c r="N789" s="182"/>
      <c r="O789" s="182"/>
      <c r="P789" s="182"/>
      <c r="Q789" s="182"/>
      <c r="R789" s="182"/>
      <c r="S789" s="182"/>
      <c r="T789" s="182"/>
      <c r="U789" s="182"/>
      <c r="V789" s="182"/>
      <c r="W789" s="183"/>
      <c r="X789" s="183"/>
      <c r="Y789" s="183"/>
      <c r="Z789" s="183"/>
      <c r="AA789" s="183"/>
      <c r="AB789" s="183"/>
      <c r="AC789" s="163"/>
      <c r="AD789" s="163"/>
      <c r="AE789" s="163"/>
      <c r="AF789" s="163"/>
      <c r="AG789" s="163"/>
      <c r="AH789" s="163"/>
      <c r="AI789" s="163"/>
    </row>
    <row r="790" spans="1:35" ht="1.5" customHeight="1" collapsed="1">
      <c r="A790" s="159"/>
      <c r="B790" s="181"/>
      <c r="C790" s="182"/>
      <c r="D790" s="182"/>
      <c r="E790" s="182"/>
      <c r="F790" s="182"/>
      <c r="G790" s="182"/>
      <c r="H790" s="182"/>
      <c r="I790" s="182"/>
      <c r="J790" s="182"/>
      <c r="K790" s="182"/>
      <c r="L790" s="182"/>
      <c r="M790" s="182"/>
      <c r="N790" s="182"/>
      <c r="O790" s="182"/>
      <c r="P790" s="182"/>
      <c r="Q790" s="182"/>
      <c r="R790" s="182"/>
      <c r="S790" s="182"/>
      <c r="T790" s="182"/>
      <c r="U790" s="182"/>
      <c r="V790" s="182"/>
      <c r="W790" s="183"/>
      <c r="X790" s="183"/>
      <c r="Y790" s="183"/>
      <c r="Z790" s="183"/>
      <c r="AA790" s="183"/>
      <c r="AB790" s="183"/>
      <c r="AC790" s="163"/>
      <c r="AD790" s="163"/>
      <c r="AE790" s="163"/>
      <c r="AF790" s="163"/>
      <c r="AG790" s="163"/>
      <c r="AH790" s="163"/>
      <c r="AI790" s="163"/>
    </row>
    <row r="791" spans="1:35" ht="12.75" customHeight="1" outlineLevel="1">
      <c r="A791" s="159"/>
      <c r="B791" s="160"/>
      <c r="C791" s="182"/>
      <c r="D791" s="182"/>
      <c r="E791" s="182"/>
      <c r="F791" s="182"/>
      <c r="G791" s="182"/>
      <c r="H791" s="182"/>
      <c r="I791" s="182"/>
      <c r="J791" s="182"/>
      <c r="K791" s="182"/>
      <c r="L791" s="182"/>
      <c r="M791" s="182"/>
      <c r="N791" s="182"/>
      <c r="O791" s="182"/>
      <c r="P791" s="182"/>
      <c r="Q791" s="182"/>
      <c r="R791" s="182"/>
      <c r="S791" s="182"/>
      <c r="T791" s="182"/>
      <c r="U791" s="182"/>
      <c r="V791" s="182"/>
      <c r="W791" s="183"/>
      <c r="X791" s="183"/>
      <c r="Y791" s="183"/>
      <c r="Z791" s="183"/>
      <c r="AA791" s="183"/>
      <c r="AB791" s="183"/>
      <c r="AC791" s="163"/>
      <c r="AD791" s="163"/>
      <c r="AE791" s="163"/>
      <c r="AF791" s="163"/>
      <c r="AG791" s="163"/>
      <c r="AH791" s="163"/>
      <c r="AI791" s="163"/>
    </row>
    <row r="792" spans="1:35" ht="15" customHeight="1" outlineLevel="1">
      <c r="A792" s="159">
        <v>14</v>
      </c>
      <c r="B792" s="160" t="s">
        <v>194</v>
      </c>
      <c r="C792" s="185" t="s">
        <v>628</v>
      </c>
      <c r="D792" s="182"/>
      <c r="E792" s="182"/>
      <c r="F792" s="182"/>
      <c r="G792" s="182"/>
      <c r="H792" s="182"/>
      <c r="I792" s="182"/>
      <c r="J792" s="182"/>
      <c r="K792" s="182"/>
      <c r="L792" s="182"/>
      <c r="M792" s="182"/>
      <c r="N792" s="182"/>
      <c r="O792" s="182"/>
      <c r="P792" s="182"/>
      <c r="Q792" s="182"/>
      <c r="R792" s="182"/>
      <c r="S792" s="182"/>
      <c r="T792" s="182"/>
      <c r="U792" s="182"/>
      <c r="V792" s="182"/>
      <c r="W792" s="183"/>
      <c r="X792" s="183"/>
      <c r="Y792" s="183"/>
      <c r="Z792" s="183"/>
      <c r="AA792" s="183"/>
      <c r="AB792" s="183"/>
      <c r="AC792" s="163"/>
      <c r="AD792" s="163"/>
      <c r="AE792" s="163"/>
      <c r="AF792" s="163"/>
      <c r="AG792" s="163"/>
      <c r="AH792" s="163"/>
      <c r="AI792" s="163"/>
    </row>
    <row r="793" spans="1:35" ht="15" customHeight="1" outlineLevel="1">
      <c r="A793" s="159"/>
      <c r="B793" s="160"/>
      <c r="C793" s="182"/>
      <c r="D793" s="182"/>
      <c r="E793" s="182"/>
      <c r="F793" s="182"/>
      <c r="G793" s="182"/>
      <c r="H793" s="182"/>
      <c r="I793" s="182"/>
      <c r="J793" s="182"/>
      <c r="K793" s="182"/>
      <c r="L793" s="182"/>
      <c r="M793" s="182"/>
      <c r="N793" s="182"/>
      <c r="O793" s="182"/>
      <c r="P793" s="182"/>
      <c r="Q793" s="182"/>
      <c r="R793" s="182"/>
      <c r="S793" s="182"/>
      <c r="T793" s="182"/>
      <c r="U793" s="182"/>
      <c r="V793" s="182"/>
      <c r="W793" s="402" t="s">
        <v>812</v>
      </c>
      <c r="X793" s="402"/>
      <c r="Y793" s="402"/>
      <c r="Z793" s="402"/>
      <c r="AA793" s="402"/>
      <c r="AB793" s="402"/>
      <c r="AC793" s="166"/>
      <c r="AD793" s="402" t="s">
        <v>813</v>
      </c>
      <c r="AE793" s="402"/>
      <c r="AF793" s="402"/>
      <c r="AG793" s="402"/>
      <c r="AH793" s="402"/>
      <c r="AI793" s="402"/>
    </row>
    <row r="794" spans="1:35" ht="15" customHeight="1" outlineLevel="1">
      <c r="A794" s="159"/>
      <c r="B794" s="160"/>
      <c r="C794" s="182"/>
      <c r="D794" s="182"/>
      <c r="E794" s="182"/>
      <c r="F794" s="182"/>
      <c r="G794" s="182"/>
      <c r="H794" s="182"/>
      <c r="I794" s="182"/>
      <c r="J794" s="182"/>
      <c r="K794" s="182"/>
      <c r="L794" s="182"/>
      <c r="M794" s="182"/>
      <c r="N794" s="182"/>
      <c r="O794" s="182"/>
      <c r="P794" s="182"/>
      <c r="Q794" s="182"/>
      <c r="R794" s="182"/>
      <c r="S794" s="182"/>
      <c r="T794" s="182"/>
      <c r="U794" s="182"/>
      <c r="V794" s="182"/>
      <c r="W794" s="403" t="s">
        <v>11</v>
      </c>
      <c r="X794" s="403"/>
      <c r="Y794" s="403"/>
      <c r="Z794" s="403"/>
      <c r="AA794" s="403"/>
      <c r="AB794" s="403"/>
      <c r="AC794" s="166"/>
      <c r="AD794" s="403" t="s">
        <v>11</v>
      </c>
      <c r="AE794" s="403"/>
      <c r="AF794" s="403"/>
      <c r="AG794" s="403"/>
      <c r="AH794" s="403"/>
      <c r="AI794" s="403"/>
    </row>
    <row r="795" spans="1:35" ht="15" customHeight="1" outlineLevel="1">
      <c r="A795" s="159"/>
      <c r="B795" s="160"/>
      <c r="C795" s="182"/>
      <c r="D795" s="182"/>
      <c r="E795" s="182"/>
      <c r="F795" s="182"/>
      <c r="G795" s="182"/>
      <c r="H795" s="182"/>
      <c r="I795" s="182"/>
      <c r="J795" s="182"/>
      <c r="K795" s="182"/>
      <c r="L795" s="182"/>
      <c r="M795" s="182"/>
      <c r="N795" s="182"/>
      <c r="O795" s="182"/>
      <c r="P795" s="182"/>
      <c r="Q795" s="182"/>
      <c r="R795" s="182"/>
      <c r="S795" s="182"/>
      <c r="T795" s="182"/>
      <c r="U795" s="182"/>
      <c r="V795" s="182"/>
      <c r="W795" s="375"/>
      <c r="X795" s="375"/>
      <c r="Y795" s="375"/>
      <c r="Z795" s="375"/>
      <c r="AA795" s="375"/>
      <c r="AB795" s="375"/>
      <c r="AC795" s="169"/>
      <c r="AD795" s="375"/>
      <c r="AE795" s="375"/>
      <c r="AF795" s="375"/>
      <c r="AG795" s="375"/>
      <c r="AH795" s="375"/>
      <c r="AI795" s="375"/>
    </row>
    <row r="796" spans="1:35" ht="15" customHeight="1" hidden="1" outlineLevel="1">
      <c r="A796" s="159"/>
      <c r="B796" s="160"/>
      <c r="C796" s="168" t="s">
        <v>629</v>
      </c>
      <c r="D796" s="160"/>
      <c r="E796" s="160"/>
      <c r="F796" s="160"/>
      <c r="G796" s="160"/>
      <c r="H796" s="160"/>
      <c r="I796" s="160"/>
      <c r="J796" s="160"/>
      <c r="K796" s="160"/>
      <c r="L796" s="160"/>
      <c r="M796" s="160"/>
      <c r="N796" s="160"/>
      <c r="O796" s="160"/>
      <c r="P796" s="160"/>
      <c r="Q796" s="160"/>
      <c r="R796" s="160"/>
      <c r="S796" s="160"/>
      <c r="T796" s="160"/>
      <c r="U796" s="162"/>
      <c r="V796" s="162"/>
      <c r="W796" s="375">
        <v>0</v>
      </c>
      <c r="X796" s="375"/>
      <c r="Y796" s="375"/>
      <c r="Z796" s="375"/>
      <c r="AA796" s="375"/>
      <c r="AB796" s="375"/>
      <c r="AC796" s="169"/>
      <c r="AD796" s="375">
        <v>0</v>
      </c>
      <c r="AE796" s="375"/>
      <c r="AF796" s="375"/>
      <c r="AG796" s="375"/>
      <c r="AH796" s="375"/>
      <c r="AI796" s="375"/>
    </row>
    <row r="797" spans="1:35" ht="15" customHeight="1" hidden="1" outlineLevel="1">
      <c r="A797" s="159"/>
      <c r="B797" s="160"/>
      <c r="C797" s="162" t="s">
        <v>630</v>
      </c>
      <c r="D797" s="162"/>
      <c r="E797" s="162"/>
      <c r="F797" s="162"/>
      <c r="G797" s="162"/>
      <c r="H797" s="162"/>
      <c r="I797" s="162"/>
      <c r="J797" s="162"/>
      <c r="K797" s="162"/>
      <c r="L797" s="162"/>
      <c r="M797" s="162"/>
      <c r="N797" s="162"/>
      <c r="O797" s="162"/>
      <c r="P797" s="162"/>
      <c r="Q797" s="162"/>
      <c r="R797" s="162"/>
      <c r="S797" s="162"/>
      <c r="T797" s="162"/>
      <c r="U797" s="162"/>
      <c r="V797" s="162"/>
      <c r="W797" s="375">
        <v>0</v>
      </c>
      <c r="X797" s="375"/>
      <c r="Y797" s="375"/>
      <c r="Z797" s="375"/>
      <c r="AA797" s="375"/>
      <c r="AB797" s="375"/>
      <c r="AC797" s="169"/>
      <c r="AD797" s="375">
        <v>0</v>
      </c>
      <c r="AE797" s="375"/>
      <c r="AF797" s="375"/>
      <c r="AG797" s="375"/>
      <c r="AH797" s="375"/>
      <c r="AI797" s="375"/>
    </row>
    <row r="798" spans="1:35" ht="15" customHeight="1" hidden="1" outlineLevel="1">
      <c r="A798" s="159"/>
      <c r="B798" s="160"/>
      <c r="C798" s="162" t="s">
        <v>631</v>
      </c>
      <c r="D798" s="162"/>
      <c r="E798" s="162"/>
      <c r="F798" s="162"/>
      <c r="G798" s="162"/>
      <c r="H798" s="162"/>
      <c r="I798" s="162"/>
      <c r="J798" s="162"/>
      <c r="K798" s="162"/>
      <c r="L798" s="162"/>
      <c r="M798" s="162"/>
      <c r="N798" s="162"/>
      <c r="O798" s="162"/>
      <c r="P798" s="162"/>
      <c r="Q798" s="162"/>
      <c r="R798" s="162"/>
      <c r="S798" s="162"/>
      <c r="T798" s="162"/>
      <c r="U798" s="162"/>
      <c r="V798" s="162"/>
      <c r="W798" s="375">
        <v>0</v>
      </c>
      <c r="X798" s="375"/>
      <c r="Y798" s="375"/>
      <c r="Z798" s="375"/>
      <c r="AA798" s="375"/>
      <c r="AB798" s="375"/>
      <c r="AC798" s="169"/>
      <c r="AD798" s="375">
        <v>0</v>
      </c>
      <c r="AE798" s="375"/>
      <c r="AF798" s="375"/>
      <c r="AG798" s="375"/>
      <c r="AH798" s="375"/>
      <c r="AI798" s="375"/>
    </row>
    <row r="799" spans="1:35" ht="15" customHeight="1" outlineLevel="1">
      <c r="A799" s="159"/>
      <c r="B799" s="160"/>
      <c r="C799" s="162" t="s">
        <v>632</v>
      </c>
      <c r="D799" s="162"/>
      <c r="E799" s="162"/>
      <c r="F799" s="162"/>
      <c r="G799" s="162"/>
      <c r="H799" s="162"/>
      <c r="I799" s="162"/>
      <c r="J799" s="162"/>
      <c r="K799" s="162"/>
      <c r="L799" s="162"/>
      <c r="M799" s="162"/>
      <c r="N799" s="162"/>
      <c r="O799" s="162"/>
      <c r="P799" s="162"/>
      <c r="Q799" s="162"/>
      <c r="R799" s="162"/>
      <c r="S799" s="162"/>
      <c r="T799" s="162"/>
      <c r="U799" s="162"/>
      <c r="V799" s="162"/>
      <c r="W799" s="375">
        <v>1363115997</v>
      </c>
      <c r="X799" s="375"/>
      <c r="Y799" s="375"/>
      <c r="Z799" s="375"/>
      <c r="AA799" s="375"/>
      <c r="AB799" s="375"/>
      <c r="AC799" s="169"/>
      <c r="AD799" s="375">
        <v>1140294782</v>
      </c>
      <c r="AE799" s="375"/>
      <c r="AF799" s="375"/>
      <c r="AG799" s="375"/>
      <c r="AH799" s="375"/>
      <c r="AI799" s="375"/>
    </row>
    <row r="800" spans="1:35" ht="15" customHeight="1" hidden="1" outlineLevel="1">
      <c r="A800" s="159"/>
      <c r="B800" s="160"/>
      <c r="C800" s="231" t="s">
        <v>633</v>
      </c>
      <c r="D800" s="162"/>
      <c r="E800" s="162"/>
      <c r="F800" s="162"/>
      <c r="G800" s="162"/>
      <c r="H800" s="162"/>
      <c r="I800" s="162"/>
      <c r="J800" s="162"/>
      <c r="K800" s="162"/>
      <c r="L800" s="162"/>
      <c r="M800" s="162"/>
      <c r="N800" s="162"/>
      <c r="O800" s="162"/>
      <c r="P800" s="162"/>
      <c r="Q800" s="162"/>
      <c r="R800" s="162"/>
      <c r="S800" s="162"/>
      <c r="T800" s="162"/>
      <c r="U800" s="162"/>
      <c r="V800" s="162"/>
      <c r="W800" s="492">
        <v>1140294782</v>
      </c>
      <c r="X800" s="492"/>
      <c r="Y800" s="492"/>
      <c r="Z800" s="492"/>
      <c r="AA800" s="492"/>
      <c r="AB800" s="492"/>
      <c r="AC800" s="169"/>
      <c r="AD800" s="169"/>
      <c r="AE800" s="169"/>
      <c r="AF800" s="169"/>
      <c r="AG800" s="169"/>
      <c r="AH800" s="169"/>
      <c r="AI800" s="169"/>
    </row>
    <row r="801" spans="1:35" ht="15" customHeight="1" outlineLevel="1">
      <c r="A801" s="159"/>
      <c r="B801" s="160"/>
      <c r="C801" s="162"/>
      <c r="D801" s="162"/>
      <c r="E801" s="162"/>
      <c r="F801" s="162"/>
      <c r="G801" s="162"/>
      <c r="H801" s="162"/>
      <c r="I801" s="162"/>
      <c r="J801" s="162"/>
      <c r="K801" s="162"/>
      <c r="L801" s="162"/>
      <c r="M801" s="162" t="s">
        <v>634</v>
      </c>
      <c r="N801" s="162"/>
      <c r="O801" s="162"/>
      <c r="P801" s="162"/>
      <c r="Q801" s="162"/>
      <c r="R801" s="162"/>
      <c r="S801" s="162"/>
      <c r="T801" s="162"/>
      <c r="U801" s="162"/>
      <c r="V801" s="162"/>
      <c r="W801" s="169"/>
      <c r="X801" s="169"/>
      <c r="Y801" s="169"/>
      <c r="Z801" s="169"/>
      <c r="AA801" s="169"/>
      <c r="AB801" s="169"/>
      <c r="AC801" s="169"/>
      <c r="AD801" s="169"/>
      <c r="AE801" s="169"/>
      <c r="AF801" s="169"/>
      <c r="AG801" s="169"/>
      <c r="AH801" s="169"/>
      <c r="AI801" s="169"/>
    </row>
    <row r="802" spans="1:35" ht="15" customHeight="1" hidden="1" outlineLevel="1">
      <c r="A802" s="159"/>
      <c r="B802" s="160"/>
      <c r="C802" s="162"/>
      <c r="D802" s="162"/>
      <c r="E802" s="162"/>
      <c r="F802" s="162"/>
      <c r="G802" s="162"/>
      <c r="H802" s="162"/>
      <c r="I802" s="162"/>
      <c r="J802" s="162"/>
      <c r="K802" s="162"/>
      <c r="L802" s="162"/>
      <c r="M802" s="162"/>
      <c r="N802" s="162"/>
      <c r="O802" s="162"/>
      <c r="P802" s="162"/>
      <c r="Q802" s="162"/>
      <c r="R802" s="162"/>
      <c r="S802" s="162"/>
      <c r="T802" s="162"/>
      <c r="U802" s="162"/>
      <c r="V802" s="162"/>
      <c r="W802" s="375"/>
      <c r="X802" s="375"/>
      <c r="Y802" s="375"/>
      <c r="Z802" s="375"/>
      <c r="AA802" s="375"/>
      <c r="AB802" s="375"/>
      <c r="AC802" s="169"/>
      <c r="AD802" s="375"/>
      <c r="AE802" s="375"/>
      <c r="AF802" s="375"/>
      <c r="AG802" s="375"/>
      <c r="AH802" s="375"/>
      <c r="AI802" s="375"/>
    </row>
    <row r="803" spans="1:35" ht="15" customHeight="1" outlineLevel="1" thickBot="1">
      <c r="A803" s="159"/>
      <c r="B803" s="160"/>
      <c r="C803" s="170" t="s">
        <v>448</v>
      </c>
      <c r="D803" s="160"/>
      <c r="E803" s="160"/>
      <c r="F803" s="160"/>
      <c r="G803" s="160"/>
      <c r="H803" s="160"/>
      <c r="I803" s="160"/>
      <c r="J803" s="160"/>
      <c r="K803" s="160"/>
      <c r="L803" s="160"/>
      <c r="M803" s="160"/>
      <c r="N803" s="160"/>
      <c r="O803" s="160"/>
      <c r="P803" s="160"/>
      <c r="Q803" s="160"/>
      <c r="R803" s="160"/>
      <c r="S803" s="160"/>
      <c r="T803" s="160"/>
      <c r="U803" s="162"/>
      <c r="V803" s="162"/>
      <c r="W803" s="376">
        <f>W799</f>
        <v>1363115997</v>
      </c>
      <c r="X803" s="376"/>
      <c r="Y803" s="376"/>
      <c r="Z803" s="376"/>
      <c r="AA803" s="376"/>
      <c r="AB803" s="376"/>
      <c r="AC803" s="169"/>
      <c r="AD803" s="376">
        <f>AD799</f>
        <v>1140294782</v>
      </c>
      <c r="AE803" s="376"/>
      <c r="AF803" s="376"/>
      <c r="AG803" s="376"/>
      <c r="AH803" s="376"/>
      <c r="AI803" s="376"/>
    </row>
    <row r="804" spans="1:35" ht="1.5" customHeight="1" thickTop="1">
      <c r="A804" s="159"/>
      <c r="B804" s="181"/>
      <c r="C804" s="182"/>
      <c r="D804" s="182"/>
      <c r="E804" s="182"/>
      <c r="F804" s="182"/>
      <c r="G804" s="182"/>
      <c r="H804" s="182"/>
      <c r="I804" s="182"/>
      <c r="J804" s="182"/>
      <c r="K804" s="182"/>
      <c r="L804" s="182"/>
      <c r="M804" s="182"/>
      <c r="N804" s="182"/>
      <c r="O804" s="182"/>
      <c r="P804" s="182"/>
      <c r="Q804" s="182"/>
      <c r="R804" s="182"/>
      <c r="S804" s="182"/>
      <c r="T804" s="182"/>
      <c r="U804" s="182"/>
      <c r="V804" s="182"/>
      <c r="W804" s="183"/>
      <c r="X804" s="183"/>
      <c r="Y804" s="183"/>
      <c r="Z804" s="183"/>
      <c r="AA804" s="183"/>
      <c r="AB804" s="183"/>
      <c r="AC804" s="163"/>
      <c r="AD804" s="163"/>
      <c r="AE804" s="163"/>
      <c r="AF804" s="163"/>
      <c r="AG804" s="163"/>
      <c r="AH804" s="163"/>
      <c r="AI804" s="163"/>
    </row>
    <row r="805" spans="1:35" ht="12.75" customHeight="1" outlineLevel="1">
      <c r="A805" s="159"/>
      <c r="B805" s="160"/>
      <c r="C805" s="182"/>
      <c r="D805" s="182"/>
      <c r="E805" s="182"/>
      <c r="F805" s="182"/>
      <c r="G805" s="182"/>
      <c r="H805" s="182"/>
      <c r="I805" s="182"/>
      <c r="J805" s="182"/>
      <c r="K805" s="182"/>
      <c r="L805" s="182"/>
      <c r="M805" s="182"/>
      <c r="N805" s="182"/>
      <c r="O805" s="182"/>
      <c r="P805" s="182"/>
      <c r="Q805" s="182"/>
      <c r="R805" s="182"/>
      <c r="S805" s="182"/>
      <c r="T805" s="182"/>
      <c r="U805" s="182"/>
      <c r="V805" s="182"/>
      <c r="W805" s="183"/>
      <c r="X805" s="183"/>
      <c r="Y805" s="183"/>
      <c r="Z805" s="183"/>
      <c r="AA805" s="183"/>
      <c r="AB805" s="183"/>
      <c r="AC805" s="163"/>
      <c r="AD805" s="163"/>
      <c r="AE805" s="163"/>
      <c r="AF805" s="163"/>
      <c r="AG805" s="163"/>
      <c r="AH805" s="163"/>
      <c r="AI805" s="163"/>
    </row>
    <row r="806" spans="1:35" ht="15" customHeight="1" outlineLevel="1">
      <c r="A806" s="159">
        <v>15</v>
      </c>
      <c r="B806" s="160" t="s">
        <v>194</v>
      </c>
      <c r="C806" s="185" t="s">
        <v>635</v>
      </c>
      <c r="D806" s="182"/>
      <c r="E806" s="182"/>
      <c r="F806" s="182"/>
      <c r="G806" s="182"/>
      <c r="H806" s="182"/>
      <c r="I806" s="182"/>
      <c r="J806" s="182"/>
      <c r="K806" s="182"/>
      <c r="L806" s="182"/>
      <c r="M806" s="182"/>
      <c r="N806" s="182"/>
      <c r="O806" s="182"/>
      <c r="P806" s="182"/>
      <c r="Q806" s="182"/>
      <c r="R806" s="182"/>
      <c r="S806" s="182"/>
      <c r="T806" s="182"/>
      <c r="U806" s="182"/>
      <c r="V806" s="182"/>
      <c r="W806" s="183"/>
      <c r="X806" s="183"/>
      <c r="Y806" s="183"/>
      <c r="Z806" s="183"/>
      <c r="AA806" s="183"/>
      <c r="AB806" s="183"/>
      <c r="AC806" s="163"/>
      <c r="AD806" s="163"/>
      <c r="AE806" s="163"/>
      <c r="AF806" s="163"/>
      <c r="AG806" s="163"/>
      <c r="AH806" s="163"/>
      <c r="AI806" s="163"/>
    </row>
    <row r="807" spans="1:35" ht="15" customHeight="1" outlineLevel="1">
      <c r="A807" s="159"/>
      <c r="B807" s="160"/>
      <c r="C807" s="182"/>
      <c r="D807" s="182"/>
      <c r="E807" s="182"/>
      <c r="F807" s="182"/>
      <c r="G807" s="182"/>
      <c r="H807" s="182"/>
      <c r="I807" s="182"/>
      <c r="J807" s="182"/>
      <c r="K807" s="182"/>
      <c r="L807" s="182"/>
      <c r="M807" s="182"/>
      <c r="N807" s="182"/>
      <c r="O807" s="182"/>
      <c r="P807" s="182"/>
      <c r="Q807" s="182"/>
      <c r="R807" s="182"/>
      <c r="S807" s="182"/>
      <c r="T807" s="182"/>
      <c r="U807" s="182"/>
      <c r="V807" s="182"/>
      <c r="W807" s="402" t="s">
        <v>812</v>
      </c>
      <c r="X807" s="402"/>
      <c r="Y807" s="402"/>
      <c r="Z807" s="402"/>
      <c r="AA807" s="402"/>
      <c r="AB807" s="402"/>
      <c r="AC807" s="166"/>
      <c r="AD807" s="402" t="s">
        <v>813</v>
      </c>
      <c r="AE807" s="402"/>
      <c r="AF807" s="402"/>
      <c r="AG807" s="402"/>
      <c r="AH807" s="402"/>
      <c r="AI807" s="402"/>
    </row>
    <row r="808" spans="1:35" ht="15" customHeight="1" outlineLevel="1">
      <c r="A808" s="159"/>
      <c r="B808" s="160"/>
      <c r="C808" s="182"/>
      <c r="D808" s="182"/>
      <c r="E808" s="182"/>
      <c r="F808" s="182"/>
      <c r="G808" s="182"/>
      <c r="H808" s="182"/>
      <c r="I808" s="182"/>
      <c r="J808" s="182"/>
      <c r="K808" s="182"/>
      <c r="L808" s="182"/>
      <c r="M808" s="182"/>
      <c r="N808" s="182"/>
      <c r="O808" s="182"/>
      <c r="P808" s="182"/>
      <c r="Q808" s="182"/>
      <c r="R808" s="182"/>
      <c r="S808" s="182"/>
      <c r="T808" s="182"/>
      <c r="U808" s="182"/>
      <c r="V808" s="182"/>
      <c r="W808" s="403" t="s">
        <v>11</v>
      </c>
      <c r="X808" s="403"/>
      <c r="Y808" s="403"/>
      <c r="Z808" s="403"/>
      <c r="AA808" s="403"/>
      <c r="AB808" s="403"/>
      <c r="AC808" s="166"/>
      <c r="AD808" s="403" t="s">
        <v>11</v>
      </c>
      <c r="AE808" s="403"/>
      <c r="AF808" s="403"/>
      <c r="AG808" s="403"/>
      <c r="AH808" s="403"/>
      <c r="AI808" s="403"/>
    </row>
    <row r="809" spans="1:35" ht="15" customHeight="1" outlineLevel="1">
      <c r="A809" s="159"/>
      <c r="B809" s="160"/>
      <c r="C809" s="182"/>
      <c r="D809" s="182"/>
      <c r="E809" s="182"/>
      <c r="F809" s="182"/>
      <c r="G809" s="182"/>
      <c r="H809" s="182"/>
      <c r="I809" s="182"/>
      <c r="J809" s="182"/>
      <c r="K809" s="182"/>
      <c r="L809" s="182"/>
      <c r="M809" s="182"/>
      <c r="N809" s="182"/>
      <c r="O809" s="182"/>
      <c r="P809" s="182"/>
      <c r="Q809" s="182"/>
      <c r="R809" s="182"/>
      <c r="S809" s="182"/>
      <c r="T809" s="182"/>
      <c r="U809" s="182"/>
      <c r="V809" s="182"/>
      <c r="W809" s="375"/>
      <c r="X809" s="375"/>
      <c r="Y809" s="375"/>
      <c r="Z809" s="375"/>
      <c r="AA809" s="375"/>
      <c r="AB809" s="375"/>
      <c r="AC809" s="169"/>
      <c r="AD809" s="375"/>
      <c r="AE809" s="375"/>
      <c r="AF809" s="375"/>
      <c r="AG809" s="375"/>
      <c r="AH809" s="375"/>
      <c r="AI809" s="375"/>
    </row>
    <row r="810" spans="1:35" ht="15" customHeight="1" hidden="1" outlineLevel="1">
      <c r="A810" s="159"/>
      <c r="B810" s="160"/>
      <c r="C810" s="168" t="s">
        <v>636</v>
      </c>
      <c r="D810" s="160"/>
      <c r="E810" s="160"/>
      <c r="F810" s="160"/>
      <c r="G810" s="160"/>
      <c r="H810" s="160"/>
      <c r="I810" s="160"/>
      <c r="J810" s="160"/>
      <c r="K810" s="160"/>
      <c r="L810" s="160"/>
      <c r="M810" s="160"/>
      <c r="N810" s="160"/>
      <c r="O810" s="160"/>
      <c r="P810" s="160"/>
      <c r="Q810" s="160"/>
      <c r="R810" s="160"/>
      <c r="S810" s="160"/>
      <c r="T810" s="160"/>
      <c r="U810" s="162"/>
      <c r="V810" s="162"/>
      <c r="W810" s="375">
        <v>0</v>
      </c>
      <c r="X810" s="375"/>
      <c r="Y810" s="375"/>
      <c r="Z810" s="375"/>
      <c r="AA810" s="375"/>
      <c r="AB810" s="375"/>
      <c r="AC810" s="169"/>
      <c r="AD810" s="375">
        <v>0</v>
      </c>
      <c r="AE810" s="375"/>
      <c r="AF810" s="375"/>
      <c r="AG810" s="375"/>
      <c r="AH810" s="375"/>
      <c r="AI810" s="375"/>
    </row>
    <row r="811" spans="1:35" ht="15" customHeight="1" outlineLevel="1">
      <c r="A811" s="159"/>
      <c r="B811" s="160"/>
      <c r="C811" s="162" t="s">
        <v>637</v>
      </c>
      <c r="D811" s="162"/>
      <c r="E811" s="162"/>
      <c r="F811" s="162"/>
      <c r="G811" s="162"/>
      <c r="H811" s="162"/>
      <c r="I811" s="162"/>
      <c r="J811" s="162"/>
      <c r="K811" s="162"/>
      <c r="L811" s="162"/>
      <c r="M811" s="162"/>
      <c r="N811" s="162"/>
      <c r="O811" s="162"/>
      <c r="P811" s="162"/>
      <c r="Q811" s="162"/>
      <c r="R811" s="162"/>
      <c r="S811" s="162"/>
      <c r="T811" s="162"/>
      <c r="U811" s="162"/>
      <c r="V811" s="162"/>
      <c r="W811" s="375">
        <v>15898550</v>
      </c>
      <c r="X811" s="375"/>
      <c r="Y811" s="375"/>
      <c r="Z811" s="375"/>
      <c r="AA811" s="375"/>
      <c r="AB811" s="375"/>
      <c r="AC811" s="169"/>
      <c r="AD811" s="375">
        <v>13803682</v>
      </c>
      <c r="AE811" s="375"/>
      <c r="AF811" s="375"/>
      <c r="AG811" s="375"/>
      <c r="AH811" s="375"/>
      <c r="AI811" s="375"/>
    </row>
    <row r="812" spans="1:35" ht="15" customHeight="1" outlineLevel="1">
      <c r="A812" s="159"/>
      <c r="B812" s="160"/>
      <c r="C812" s="168" t="s">
        <v>463</v>
      </c>
      <c r="D812" s="160"/>
      <c r="E812" s="160"/>
      <c r="F812" s="160"/>
      <c r="G812" s="160"/>
      <c r="H812" s="160"/>
      <c r="I812" s="160"/>
      <c r="J812" s="160"/>
      <c r="K812" s="160"/>
      <c r="L812" s="160"/>
      <c r="M812" s="160"/>
      <c r="N812" s="160"/>
      <c r="O812" s="160"/>
      <c r="P812" s="160"/>
      <c r="Q812" s="160"/>
      <c r="R812" s="160"/>
      <c r="S812" s="160"/>
      <c r="T812" s="160"/>
      <c r="U812" s="162"/>
      <c r="V812" s="162"/>
      <c r="W812" s="375">
        <v>126021943</v>
      </c>
      <c r="X812" s="375"/>
      <c r="Y812" s="375"/>
      <c r="Z812" s="375"/>
      <c r="AA812" s="375"/>
      <c r="AB812" s="375"/>
      <c r="AC812" s="169"/>
      <c r="AD812" s="375">
        <v>0</v>
      </c>
      <c r="AE812" s="375"/>
      <c r="AF812" s="375"/>
      <c r="AG812" s="375"/>
      <c r="AH812" s="375"/>
      <c r="AI812" s="375"/>
    </row>
    <row r="813" spans="1:35" ht="15" customHeight="1" outlineLevel="1">
      <c r="A813" s="159"/>
      <c r="B813" s="160"/>
      <c r="C813" s="162" t="s">
        <v>638</v>
      </c>
      <c r="D813" s="162"/>
      <c r="E813" s="162"/>
      <c r="F813" s="162"/>
      <c r="G813" s="162"/>
      <c r="H813" s="162"/>
      <c r="I813" s="162"/>
      <c r="J813" s="162"/>
      <c r="K813" s="162"/>
      <c r="L813" s="162"/>
      <c r="M813" s="162"/>
      <c r="N813" s="162"/>
      <c r="O813" s="162"/>
      <c r="P813" s="162"/>
      <c r="Q813" s="162"/>
      <c r="R813" s="162"/>
      <c r="S813" s="162"/>
      <c r="T813" s="162"/>
      <c r="U813" s="162"/>
      <c r="V813" s="162"/>
      <c r="W813" s="375">
        <v>33473591</v>
      </c>
      <c r="X813" s="375"/>
      <c r="Y813" s="375"/>
      <c r="Z813" s="375"/>
      <c r="AA813" s="375"/>
      <c r="AB813" s="375"/>
      <c r="AC813" s="169"/>
      <c r="AD813" s="375">
        <v>3301914</v>
      </c>
      <c r="AE813" s="375"/>
      <c r="AF813" s="375"/>
      <c r="AG813" s="375"/>
      <c r="AH813" s="375"/>
      <c r="AI813" s="375"/>
    </row>
    <row r="814" spans="1:35" ht="15" customHeight="1" hidden="1" outlineLevel="1">
      <c r="A814" s="159"/>
      <c r="B814" s="160"/>
      <c r="C814" s="162" t="s">
        <v>639</v>
      </c>
      <c r="D814" s="162"/>
      <c r="E814" s="162"/>
      <c r="F814" s="162"/>
      <c r="G814" s="162"/>
      <c r="H814" s="162"/>
      <c r="I814" s="162"/>
      <c r="J814" s="162"/>
      <c r="K814" s="162"/>
      <c r="L814" s="162"/>
      <c r="M814" s="162"/>
      <c r="N814" s="162"/>
      <c r="O814" s="162"/>
      <c r="P814" s="162"/>
      <c r="Q814" s="162"/>
      <c r="R814" s="162"/>
      <c r="S814" s="162"/>
      <c r="T814" s="162"/>
      <c r="U814" s="162"/>
      <c r="V814" s="162"/>
      <c r="W814" s="375"/>
      <c r="X814" s="375"/>
      <c r="Y814" s="375"/>
      <c r="Z814" s="375"/>
      <c r="AA814" s="375"/>
      <c r="AB814" s="375"/>
      <c r="AC814" s="169"/>
      <c r="AD814" s="375">
        <v>0</v>
      </c>
      <c r="AE814" s="375"/>
      <c r="AF814" s="375"/>
      <c r="AG814" s="375"/>
      <c r="AH814" s="375"/>
      <c r="AI814" s="375"/>
    </row>
    <row r="815" spans="1:35" ht="15" customHeight="1" hidden="1" outlineLevel="1">
      <c r="A815" s="159"/>
      <c r="B815" s="160"/>
      <c r="C815" s="162" t="s">
        <v>640</v>
      </c>
      <c r="D815" s="162"/>
      <c r="E815" s="162"/>
      <c r="F815" s="162"/>
      <c r="G815" s="162"/>
      <c r="H815" s="162"/>
      <c r="I815" s="162"/>
      <c r="J815" s="162"/>
      <c r="K815" s="162"/>
      <c r="L815" s="162"/>
      <c r="M815" s="162"/>
      <c r="N815" s="162"/>
      <c r="O815" s="162"/>
      <c r="P815" s="162"/>
      <c r="Q815" s="162"/>
      <c r="R815" s="162"/>
      <c r="S815" s="162"/>
      <c r="T815" s="162"/>
      <c r="U815" s="162"/>
      <c r="V815" s="162"/>
      <c r="W815" s="375"/>
      <c r="X815" s="375"/>
      <c r="Y815" s="375"/>
      <c r="Z815" s="375"/>
      <c r="AA815" s="375"/>
      <c r="AB815" s="375"/>
      <c r="AC815" s="169"/>
      <c r="AD815" s="375">
        <v>0</v>
      </c>
      <c r="AE815" s="375"/>
      <c r="AF815" s="375"/>
      <c r="AG815" s="375"/>
      <c r="AH815" s="375"/>
      <c r="AI815" s="375"/>
    </row>
    <row r="816" spans="1:35" ht="15" customHeight="1" outlineLevel="1">
      <c r="A816" s="159"/>
      <c r="B816" s="160"/>
      <c r="C816" s="162" t="s">
        <v>641</v>
      </c>
      <c r="D816" s="162"/>
      <c r="E816" s="162"/>
      <c r="F816" s="162"/>
      <c r="G816" s="162"/>
      <c r="H816" s="162"/>
      <c r="I816" s="162"/>
      <c r="J816" s="162"/>
      <c r="K816" s="162"/>
      <c r="L816" s="162"/>
      <c r="M816" s="162"/>
      <c r="N816" s="162"/>
      <c r="O816" s="162"/>
      <c r="P816" s="162"/>
      <c r="Q816" s="162"/>
      <c r="R816" s="162"/>
      <c r="S816" s="162"/>
      <c r="T816" s="162"/>
      <c r="U816" s="162"/>
      <c r="V816" s="162"/>
      <c r="W816" s="375">
        <v>15446316</v>
      </c>
      <c r="X816" s="375"/>
      <c r="Y816" s="375"/>
      <c r="Z816" s="375"/>
      <c r="AA816" s="375"/>
      <c r="AB816" s="375"/>
      <c r="AC816" s="169"/>
      <c r="AD816" s="375">
        <v>2001299</v>
      </c>
      <c r="AE816" s="375"/>
      <c r="AF816" s="375"/>
      <c r="AG816" s="375"/>
      <c r="AH816" s="375"/>
      <c r="AI816" s="375"/>
    </row>
    <row r="817" spans="1:35" ht="15" customHeight="1" outlineLevel="1">
      <c r="A817" s="159"/>
      <c r="B817" s="160"/>
      <c r="C817" s="162" t="s">
        <v>642</v>
      </c>
      <c r="D817" s="162"/>
      <c r="E817" s="162"/>
      <c r="F817" s="162"/>
      <c r="G817" s="162"/>
      <c r="H817" s="162"/>
      <c r="I817" s="162"/>
      <c r="J817" s="162"/>
      <c r="K817" s="162"/>
      <c r="L817" s="162"/>
      <c r="M817" s="162"/>
      <c r="N817" s="162"/>
      <c r="O817" s="162"/>
      <c r="P817" s="162"/>
      <c r="Q817" s="162"/>
      <c r="R817" s="162"/>
      <c r="S817" s="162"/>
      <c r="T817" s="162"/>
      <c r="U817" s="162"/>
      <c r="V817" s="162"/>
      <c r="W817" s="375">
        <f>SUM(W819:AB829)</f>
        <v>1824437949</v>
      </c>
      <c r="X817" s="375"/>
      <c r="Y817" s="375"/>
      <c r="Z817" s="375"/>
      <c r="AA817" s="375"/>
      <c r="AB817" s="375"/>
      <c r="AC817" s="169"/>
      <c r="AD817" s="375">
        <f>SUM(AD819:AI829)</f>
        <v>1512013747</v>
      </c>
      <c r="AE817" s="375"/>
      <c r="AF817" s="375"/>
      <c r="AG817" s="375"/>
      <c r="AH817" s="375"/>
      <c r="AI817" s="375"/>
    </row>
    <row r="818" spans="1:35" ht="15" customHeight="1" hidden="1" outlineLevel="2">
      <c r="A818" s="159"/>
      <c r="B818" s="160"/>
      <c r="C818" s="184" t="s">
        <v>643</v>
      </c>
      <c r="D818" s="162"/>
      <c r="E818" s="162"/>
      <c r="F818" s="162"/>
      <c r="G818" s="162"/>
      <c r="H818" s="162"/>
      <c r="I818" s="162"/>
      <c r="J818" s="162"/>
      <c r="K818" s="162"/>
      <c r="L818" s="162"/>
      <c r="M818" s="162"/>
      <c r="N818" s="162"/>
      <c r="O818" s="162"/>
      <c r="P818" s="162"/>
      <c r="Q818" s="162"/>
      <c r="R818" s="162"/>
      <c r="S818" s="162"/>
      <c r="T818" s="162"/>
      <c r="U818" s="162"/>
      <c r="V818" s="162"/>
      <c r="W818" s="415">
        <v>0</v>
      </c>
      <c r="X818" s="415"/>
      <c r="Y818" s="415"/>
      <c r="Z818" s="415"/>
      <c r="AA818" s="415"/>
      <c r="AB818" s="415"/>
      <c r="AC818" s="211"/>
      <c r="AD818" s="415">
        <v>0</v>
      </c>
      <c r="AE818" s="415"/>
      <c r="AF818" s="415"/>
      <c r="AG818" s="415"/>
      <c r="AH818" s="415"/>
      <c r="AI818" s="415"/>
    </row>
    <row r="819" spans="1:35" ht="15" customHeight="1" outlineLevel="2">
      <c r="A819" s="159"/>
      <c r="B819" s="160"/>
      <c r="C819" s="184" t="s">
        <v>644</v>
      </c>
      <c r="D819" s="162"/>
      <c r="E819" s="162"/>
      <c r="F819" s="162"/>
      <c r="G819" s="162"/>
      <c r="H819" s="162"/>
      <c r="I819" s="162"/>
      <c r="J819" s="162"/>
      <c r="K819" s="162"/>
      <c r="L819" s="162"/>
      <c r="M819" s="162"/>
      <c r="N819" s="162"/>
      <c r="O819" s="162"/>
      <c r="P819" s="162"/>
      <c r="Q819" s="162"/>
      <c r="R819" s="162"/>
      <c r="S819" s="162"/>
      <c r="T819" s="162"/>
      <c r="U819" s="162"/>
      <c r="V819" s="162"/>
      <c r="W819" s="415">
        <v>714700000</v>
      </c>
      <c r="X819" s="415"/>
      <c r="Y819" s="415"/>
      <c r="Z819" s="415"/>
      <c r="AA819" s="415"/>
      <c r="AB819" s="415"/>
      <c r="AC819" s="211"/>
      <c r="AD819" s="415">
        <v>714700000</v>
      </c>
      <c r="AE819" s="415"/>
      <c r="AF819" s="415"/>
      <c r="AG819" s="415"/>
      <c r="AH819" s="415"/>
      <c r="AI819" s="415"/>
    </row>
    <row r="820" spans="1:35" ht="15" customHeight="1" hidden="1" outlineLevel="2">
      <c r="A820" s="159"/>
      <c r="B820" s="160"/>
      <c r="C820" s="184" t="s">
        <v>453</v>
      </c>
      <c r="D820" s="162"/>
      <c r="E820" s="162"/>
      <c r="F820" s="162"/>
      <c r="G820" s="162"/>
      <c r="H820" s="162"/>
      <c r="I820" s="162"/>
      <c r="J820" s="162"/>
      <c r="K820" s="162"/>
      <c r="L820" s="162"/>
      <c r="M820" s="162"/>
      <c r="N820" s="162"/>
      <c r="O820" s="162"/>
      <c r="P820" s="162"/>
      <c r="Q820" s="162"/>
      <c r="R820" s="162"/>
      <c r="S820" s="162"/>
      <c r="T820" s="162"/>
      <c r="U820" s="162"/>
      <c r="V820" s="162"/>
      <c r="W820" s="415"/>
      <c r="X820" s="415"/>
      <c r="Y820" s="415"/>
      <c r="Z820" s="415"/>
      <c r="AA820" s="415"/>
      <c r="AB820" s="415"/>
      <c r="AC820" s="211"/>
      <c r="AD820" s="415">
        <v>0</v>
      </c>
      <c r="AE820" s="415"/>
      <c r="AF820" s="415"/>
      <c r="AG820" s="415"/>
      <c r="AH820" s="415"/>
      <c r="AI820" s="415"/>
    </row>
    <row r="821" spans="1:35" ht="15" customHeight="1" hidden="1" outlineLevel="2">
      <c r="A821" s="159"/>
      <c r="B821" s="160"/>
      <c r="C821" s="184" t="s">
        <v>453</v>
      </c>
      <c r="D821" s="162"/>
      <c r="E821" s="162"/>
      <c r="F821" s="162"/>
      <c r="G821" s="162"/>
      <c r="H821" s="162"/>
      <c r="I821" s="162"/>
      <c r="J821" s="162"/>
      <c r="K821" s="162"/>
      <c r="L821" s="162"/>
      <c r="M821" s="162"/>
      <c r="N821" s="162"/>
      <c r="O821" s="162"/>
      <c r="P821" s="162"/>
      <c r="Q821" s="162"/>
      <c r="R821" s="162"/>
      <c r="S821" s="162"/>
      <c r="T821" s="162"/>
      <c r="U821" s="162"/>
      <c r="V821" s="162"/>
      <c r="W821" s="415"/>
      <c r="X821" s="415"/>
      <c r="Y821" s="415"/>
      <c r="Z821" s="415"/>
      <c r="AA821" s="415"/>
      <c r="AB821" s="415"/>
      <c r="AC821" s="211"/>
      <c r="AD821" s="415">
        <v>0</v>
      </c>
      <c r="AE821" s="415"/>
      <c r="AF821" s="415"/>
      <c r="AG821" s="415"/>
      <c r="AH821" s="415"/>
      <c r="AI821" s="415"/>
    </row>
    <row r="822" spans="1:35" ht="15" customHeight="1" hidden="1" outlineLevel="2">
      <c r="A822" s="159"/>
      <c r="B822" s="160"/>
      <c r="C822" s="184" t="s">
        <v>453</v>
      </c>
      <c r="D822" s="162"/>
      <c r="E822" s="162"/>
      <c r="F822" s="162"/>
      <c r="G822" s="162"/>
      <c r="H822" s="162"/>
      <c r="I822" s="162"/>
      <c r="J822" s="162"/>
      <c r="K822" s="162"/>
      <c r="L822" s="162"/>
      <c r="M822" s="162"/>
      <c r="N822" s="162"/>
      <c r="O822" s="162"/>
      <c r="P822" s="162"/>
      <c r="Q822" s="162"/>
      <c r="R822" s="162"/>
      <c r="S822" s="162"/>
      <c r="T822" s="162"/>
      <c r="U822" s="162"/>
      <c r="V822" s="162"/>
      <c r="W822" s="415"/>
      <c r="X822" s="415"/>
      <c r="Y822" s="415"/>
      <c r="Z822" s="415"/>
      <c r="AA822" s="415"/>
      <c r="AB822" s="415"/>
      <c r="AC822" s="211"/>
      <c r="AD822" s="415">
        <v>0</v>
      </c>
      <c r="AE822" s="415"/>
      <c r="AF822" s="415"/>
      <c r="AG822" s="415"/>
      <c r="AH822" s="415"/>
      <c r="AI822" s="415"/>
    </row>
    <row r="823" spans="1:35" ht="15" customHeight="1" hidden="1" outlineLevel="2">
      <c r="A823" s="159"/>
      <c r="B823" s="160"/>
      <c r="C823" s="184" t="s">
        <v>453</v>
      </c>
      <c r="D823" s="162"/>
      <c r="E823" s="162"/>
      <c r="F823" s="162"/>
      <c r="G823" s="162"/>
      <c r="H823" s="162"/>
      <c r="I823" s="162"/>
      <c r="J823" s="162"/>
      <c r="K823" s="162"/>
      <c r="L823" s="162"/>
      <c r="M823" s="162"/>
      <c r="N823" s="162"/>
      <c r="O823" s="162"/>
      <c r="P823" s="162"/>
      <c r="Q823" s="162"/>
      <c r="R823" s="162"/>
      <c r="S823" s="162"/>
      <c r="T823" s="162"/>
      <c r="U823" s="162"/>
      <c r="V823" s="162"/>
      <c r="W823" s="415"/>
      <c r="X823" s="415"/>
      <c r="Y823" s="415"/>
      <c r="Z823" s="415"/>
      <c r="AA823" s="415"/>
      <c r="AB823" s="415"/>
      <c r="AC823" s="211"/>
      <c r="AD823" s="415">
        <v>0</v>
      </c>
      <c r="AE823" s="415"/>
      <c r="AF823" s="415"/>
      <c r="AG823" s="415"/>
      <c r="AH823" s="415"/>
      <c r="AI823" s="415"/>
    </row>
    <row r="824" spans="1:35" ht="15" customHeight="1" hidden="1" outlineLevel="2">
      <c r="A824" s="159"/>
      <c r="B824" s="160"/>
      <c r="C824" s="184" t="s">
        <v>453</v>
      </c>
      <c r="D824" s="162"/>
      <c r="E824" s="162"/>
      <c r="F824" s="162"/>
      <c r="G824" s="162"/>
      <c r="H824" s="162"/>
      <c r="I824" s="162"/>
      <c r="J824" s="162"/>
      <c r="K824" s="162"/>
      <c r="L824" s="162"/>
      <c r="M824" s="162"/>
      <c r="N824" s="162"/>
      <c r="O824" s="162"/>
      <c r="P824" s="162"/>
      <c r="Q824" s="162"/>
      <c r="R824" s="162"/>
      <c r="S824" s="162"/>
      <c r="T824" s="162"/>
      <c r="U824" s="162"/>
      <c r="V824" s="162"/>
      <c r="W824" s="415"/>
      <c r="X824" s="415"/>
      <c r="Y824" s="415"/>
      <c r="Z824" s="415"/>
      <c r="AA824" s="415"/>
      <c r="AB824" s="415"/>
      <c r="AC824" s="211"/>
      <c r="AD824" s="415">
        <v>0</v>
      </c>
      <c r="AE824" s="415"/>
      <c r="AF824" s="415"/>
      <c r="AG824" s="415"/>
      <c r="AH824" s="415"/>
      <c r="AI824" s="415"/>
    </row>
    <row r="825" spans="1:35" ht="30" customHeight="1" hidden="1" outlineLevel="2">
      <c r="A825" s="159"/>
      <c r="B825" s="160"/>
      <c r="C825" s="440" t="s">
        <v>645</v>
      </c>
      <c r="D825" s="440"/>
      <c r="E825" s="440"/>
      <c r="F825" s="440"/>
      <c r="G825" s="440"/>
      <c r="H825" s="440"/>
      <c r="I825" s="440"/>
      <c r="J825" s="440"/>
      <c r="K825" s="440"/>
      <c r="L825" s="440"/>
      <c r="M825" s="440"/>
      <c r="N825" s="440"/>
      <c r="O825" s="440"/>
      <c r="P825" s="440"/>
      <c r="Q825" s="162"/>
      <c r="R825" s="162"/>
      <c r="S825" s="162"/>
      <c r="T825" s="162"/>
      <c r="U825" s="162"/>
      <c r="V825" s="162"/>
      <c r="W825" s="415"/>
      <c r="X825" s="415"/>
      <c r="Y825" s="415"/>
      <c r="Z825" s="415"/>
      <c r="AA825" s="415"/>
      <c r="AB825" s="415"/>
      <c r="AC825" s="211"/>
      <c r="AD825" s="415">
        <v>0</v>
      </c>
      <c r="AE825" s="415"/>
      <c r="AF825" s="415"/>
      <c r="AG825" s="415"/>
      <c r="AH825" s="415"/>
      <c r="AI825" s="415"/>
    </row>
    <row r="826" spans="1:35" ht="1.5" customHeight="1" hidden="1" outlineLevel="1">
      <c r="A826" s="159"/>
      <c r="B826" s="160"/>
      <c r="C826" s="184"/>
      <c r="D826" s="162"/>
      <c r="E826" s="162"/>
      <c r="F826" s="162"/>
      <c r="G826" s="162"/>
      <c r="H826" s="162"/>
      <c r="I826" s="162"/>
      <c r="J826" s="162"/>
      <c r="K826" s="162"/>
      <c r="L826" s="162"/>
      <c r="M826" s="162"/>
      <c r="N826" s="162"/>
      <c r="O826" s="162"/>
      <c r="P826" s="162"/>
      <c r="Q826" s="162"/>
      <c r="R826" s="162"/>
      <c r="S826" s="162"/>
      <c r="T826" s="162"/>
      <c r="U826" s="162"/>
      <c r="V826" s="162"/>
      <c r="W826" s="211"/>
      <c r="X826" s="211"/>
      <c r="Y826" s="211"/>
      <c r="Z826" s="211"/>
      <c r="AA826" s="211"/>
      <c r="AB826" s="211"/>
      <c r="AC826" s="211"/>
      <c r="AD826" s="211"/>
      <c r="AE826" s="211"/>
      <c r="AF826" s="211"/>
      <c r="AG826" s="211"/>
      <c r="AH826" s="211"/>
      <c r="AI826" s="211"/>
    </row>
    <row r="827" spans="1:35" ht="15" customHeight="1" hidden="1" outlineLevel="1">
      <c r="A827" s="159"/>
      <c r="B827" s="160"/>
      <c r="C827" s="184" t="s">
        <v>646</v>
      </c>
      <c r="D827" s="162"/>
      <c r="E827" s="162"/>
      <c r="F827" s="162"/>
      <c r="G827" s="162"/>
      <c r="H827" s="162"/>
      <c r="I827" s="162"/>
      <c r="J827" s="162"/>
      <c r="K827" s="162"/>
      <c r="L827" s="162"/>
      <c r="M827" s="162"/>
      <c r="N827" s="162"/>
      <c r="O827" s="162"/>
      <c r="P827" s="162"/>
      <c r="Q827" s="162"/>
      <c r="R827" s="162"/>
      <c r="S827" s="162"/>
      <c r="T827" s="162"/>
      <c r="U827" s="162"/>
      <c r="V827" s="162"/>
      <c r="W827" s="375"/>
      <c r="X827" s="375"/>
      <c r="Y827" s="375"/>
      <c r="Z827" s="375"/>
      <c r="AA827" s="375"/>
      <c r="AB827" s="375"/>
      <c r="AC827" s="169"/>
      <c r="AD827" s="375"/>
      <c r="AE827" s="375"/>
      <c r="AF827" s="375"/>
      <c r="AG827" s="375"/>
      <c r="AH827" s="375"/>
      <c r="AI827" s="375"/>
    </row>
    <row r="828" spans="1:35" ht="15" customHeight="1" outlineLevel="1">
      <c r="A828" s="159"/>
      <c r="B828" s="160"/>
      <c r="C828" s="184" t="s">
        <v>821</v>
      </c>
      <c r="D828" s="162"/>
      <c r="E828" s="162"/>
      <c r="F828" s="162"/>
      <c r="G828" s="162"/>
      <c r="H828" s="162"/>
      <c r="I828" s="162"/>
      <c r="J828" s="162"/>
      <c r="K828" s="162"/>
      <c r="L828" s="162"/>
      <c r="M828" s="162"/>
      <c r="N828" s="162"/>
      <c r="O828" s="162"/>
      <c r="P828" s="162"/>
      <c r="Q828" s="162"/>
      <c r="R828" s="162"/>
      <c r="S828" s="162"/>
      <c r="T828" s="162"/>
      <c r="U828" s="162"/>
      <c r="V828" s="162"/>
      <c r="W828" s="415">
        <v>796804899</v>
      </c>
      <c r="X828" s="415"/>
      <c r="Y828" s="415"/>
      <c r="Z828" s="415"/>
      <c r="AA828" s="415"/>
      <c r="AB828" s="415"/>
      <c r="AC828" s="169"/>
      <c r="AD828" s="415">
        <v>796804899</v>
      </c>
      <c r="AE828" s="415"/>
      <c r="AF828" s="415"/>
      <c r="AG828" s="415"/>
      <c r="AH828" s="415"/>
      <c r="AI828" s="415"/>
    </row>
    <row r="829" spans="1:35" ht="15" customHeight="1" outlineLevel="1">
      <c r="A829" s="159"/>
      <c r="B829" s="160"/>
      <c r="C829" s="184" t="s">
        <v>647</v>
      </c>
      <c r="D829" s="162"/>
      <c r="E829" s="162"/>
      <c r="F829" s="162"/>
      <c r="G829" s="162"/>
      <c r="H829" s="162"/>
      <c r="I829" s="162"/>
      <c r="J829" s="162"/>
      <c r="K829" s="162"/>
      <c r="L829" s="162"/>
      <c r="M829" s="162"/>
      <c r="N829" s="162"/>
      <c r="O829" s="162"/>
      <c r="P829" s="162"/>
      <c r="Q829" s="162"/>
      <c r="R829" s="162"/>
      <c r="S829" s="162"/>
      <c r="T829" s="162"/>
      <c r="U829" s="162"/>
      <c r="V829" s="162"/>
      <c r="W829" s="415">
        <v>312933050</v>
      </c>
      <c r="X829" s="415"/>
      <c r="Y829" s="415"/>
      <c r="Z829" s="415"/>
      <c r="AA829" s="415"/>
      <c r="AB829" s="415"/>
      <c r="AC829" s="169"/>
      <c r="AD829" s="415">
        <v>508848</v>
      </c>
      <c r="AE829" s="415"/>
      <c r="AF829" s="415"/>
      <c r="AG829" s="415"/>
      <c r="AH829" s="415"/>
      <c r="AI829" s="415"/>
    </row>
    <row r="830" spans="1:35" ht="15" customHeight="1" outlineLevel="1">
      <c r="A830" s="159"/>
      <c r="B830" s="160"/>
      <c r="C830" s="184"/>
      <c r="D830" s="162"/>
      <c r="E830" s="162"/>
      <c r="F830" s="162"/>
      <c r="G830" s="162"/>
      <c r="H830" s="162"/>
      <c r="I830" s="162"/>
      <c r="J830" s="162"/>
      <c r="K830" s="162"/>
      <c r="L830" s="162"/>
      <c r="M830" s="162"/>
      <c r="N830" s="162"/>
      <c r="O830" s="162"/>
      <c r="P830" s="162"/>
      <c r="Q830" s="162"/>
      <c r="R830" s="162"/>
      <c r="S830" s="162"/>
      <c r="T830" s="162"/>
      <c r="U830" s="162"/>
      <c r="V830" s="162"/>
      <c r="W830" s="169"/>
      <c r="X830" s="169"/>
      <c r="Y830" s="169"/>
      <c r="Z830" s="169"/>
      <c r="AA830" s="169"/>
      <c r="AB830" s="169"/>
      <c r="AC830" s="169"/>
      <c r="AD830" s="169"/>
      <c r="AE830" s="169"/>
      <c r="AF830" s="169"/>
      <c r="AG830" s="169"/>
      <c r="AH830" s="169"/>
      <c r="AI830" s="169"/>
    </row>
    <row r="831" spans="1:35" ht="15" customHeight="1" outlineLevel="1" thickBot="1">
      <c r="A831" s="159"/>
      <c r="B831" s="160"/>
      <c r="C831" s="170" t="s">
        <v>448</v>
      </c>
      <c r="D831" s="160"/>
      <c r="E831" s="160"/>
      <c r="F831" s="160"/>
      <c r="G831" s="160"/>
      <c r="H831" s="160"/>
      <c r="I831" s="160"/>
      <c r="J831" s="160"/>
      <c r="K831" s="160"/>
      <c r="L831" s="160"/>
      <c r="M831" s="160"/>
      <c r="N831" s="160"/>
      <c r="O831" s="160"/>
      <c r="P831" s="160"/>
      <c r="Q831" s="160"/>
      <c r="R831" s="160"/>
      <c r="S831" s="160"/>
      <c r="T831" s="160"/>
      <c r="U831" s="162"/>
      <c r="V831" s="162"/>
      <c r="W831" s="376">
        <f>SUM(W811:AB817)</f>
        <v>2015278349</v>
      </c>
      <c r="X831" s="376"/>
      <c r="Y831" s="376"/>
      <c r="Z831" s="376"/>
      <c r="AA831" s="376"/>
      <c r="AB831" s="376"/>
      <c r="AC831" s="169"/>
      <c r="AD831" s="376">
        <f>SUM(AD811:AI817)</f>
        <v>1531120642</v>
      </c>
      <c r="AE831" s="376"/>
      <c r="AF831" s="376"/>
      <c r="AG831" s="376"/>
      <c r="AH831" s="376"/>
      <c r="AI831" s="376"/>
    </row>
    <row r="832" spans="1:35" ht="15.75" thickTop="1">
      <c r="A832" s="159"/>
      <c r="B832" s="160"/>
      <c r="C832" s="182"/>
      <c r="D832" s="182"/>
      <c r="E832" s="182"/>
      <c r="F832" s="182"/>
      <c r="G832" s="182"/>
      <c r="H832" s="182"/>
      <c r="I832" s="182"/>
      <c r="J832" s="182"/>
      <c r="K832" s="182"/>
      <c r="L832" s="182"/>
      <c r="M832" s="182"/>
      <c r="N832" s="182"/>
      <c r="O832" s="182"/>
      <c r="P832" s="182"/>
      <c r="Q832" s="182"/>
      <c r="R832" s="182"/>
      <c r="S832" s="182"/>
      <c r="T832" s="182"/>
      <c r="U832" s="182"/>
      <c r="V832" s="182"/>
      <c r="W832" s="183"/>
      <c r="X832" s="183"/>
      <c r="Y832" s="183"/>
      <c r="Z832" s="183"/>
      <c r="AA832" s="183"/>
      <c r="AB832" s="183"/>
      <c r="AC832" s="163"/>
      <c r="AD832" s="163"/>
      <c r="AE832" s="163"/>
      <c r="AF832" s="163"/>
      <c r="AG832" s="163"/>
      <c r="AH832" s="163"/>
      <c r="AI832" s="163"/>
    </row>
    <row r="833" spans="1:35" ht="15" customHeight="1" hidden="1" outlineLevel="1">
      <c r="A833" s="159">
        <v>17</v>
      </c>
      <c r="B833" s="160" t="s">
        <v>194</v>
      </c>
      <c r="C833" s="185" t="s">
        <v>648</v>
      </c>
      <c r="D833" s="182"/>
      <c r="E833" s="182"/>
      <c r="F833" s="182"/>
      <c r="G833" s="182"/>
      <c r="H833" s="182"/>
      <c r="I833" s="182"/>
      <c r="J833" s="182"/>
      <c r="K833" s="182"/>
      <c r="L833" s="182"/>
      <c r="M833" s="182"/>
      <c r="N833" s="182"/>
      <c r="O833" s="182"/>
      <c r="P833" s="182"/>
      <c r="Q833" s="182"/>
      <c r="R833" s="182"/>
      <c r="S833" s="182"/>
      <c r="T833" s="182"/>
      <c r="U833" s="182"/>
      <c r="V833" s="182"/>
      <c r="W833" s="183"/>
      <c r="X833" s="183"/>
      <c r="Y833" s="183"/>
      <c r="Z833" s="183"/>
      <c r="AA833" s="183"/>
      <c r="AB833" s="183"/>
      <c r="AC833" s="163"/>
      <c r="AD833" s="163"/>
      <c r="AE833" s="163"/>
      <c r="AF833" s="163"/>
      <c r="AG833" s="163"/>
      <c r="AH833" s="163"/>
      <c r="AI833" s="163"/>
    </row>
    <row r="834" spans="1:35" ht="15" customHeight="1" hidden="1" outlineLevel="1">
      <c r="A834" s="159"/>
      <c r="B834" s="160"/>
      <c r="C834" s="182"/>
      <c r="D834" s="182"/>
      <c r="E834" s="182"/>
      <c r="F834" s="182"/>
      <c r="G834" s="182"/>
      <c r="H834" s="182"/>
      <c r="I834" s="182"/>
      <c r="J834" s="182"/>
      <c r="K834" s="182"/>
      <c r="L834" s="182"/>
      <c r="M834" s="182"/>
      <c r="N834" s="182"/>
      <c r="O834" s="182"/>
      <c r="P834" s="182"/>
      <c r="Q834" s="182"/>
      <c r="R834" s="182"/>
      <c r="S834" s="182"/>
      <c r="T834" s="182"/>
      <c r="U834" s="182"/>
      <c r="V834" s="182"/>
      <c r="W834" s="402" t="s">
        <v>9</v>
      </c>
      <c r="X834" s="402"/>
      <c r="Y834" s="402"/>
      <c r="Z834" s="402"/>
      <c r="AA834" s="402"/>
      <c r="AB834" s="402"/>
      <c r="AC834" s="166"/>
      <c r="AD834" s="402" t="s">
        <v>10</v>
      </c>
      <c r="AE834" s="402"/>
      <c r="AF834" s="402"/>
      <c r="AG834" s="402"/>
      <c r="AH834" s="402"/>
      <c r="AI834" s="402"/>
    </row>
    <row r="835" spans="1:35" ht="15" customHeight="1" hidden="1" outlineLevel="1">
      <c r="A835" s="159"/>
      <c r="B835" s="160"/>
      <c r="C835" s="182"/>
      <c r="D835" s="182"/>
      <c r="E835" s="182"/>
      <c r="F835" s="182"/>
      <c r="G835" s="182"/>
      <c r="H835" s="182"/>
      <c r="I835" s="182"/>
      <c r="J835" s="182"/>
      <c r="K835" s="182"/>
      <c r="L835" s="182"/>
      <c r="M835" s="182"/>
      <c r="N835" s="182"/>
      <c r="O835" s="182"/>
      <c r="P835" s="182"/>
      <c r="Q835" s="182"/>
      <c r="R835" s="182"/>
      <c r="S835" s="182"/>
      <c r="T835" s="182"/>
      <c r="U835" s="182"/>
      <c r="V835" s="182"/>
      <c r="W835" s="403" t="s">
        <v>11</v>
      </c>
      <c r="X835" s="403"/>
      <c r="Y835" s="403"/>
      <c r="Z835" s="403"/>
      <c r="AA835" s="403"/>
      <c r="AB835" s="403"/>
      <c r="AC835" s="166"/>
      <c r="AD835" s="403" t="s">
        <v>11</v>
      </c>
      <c r="AE835" s="403"/>
      <c r="AF835" s="403"/>
      <c r="AG835" s="403"/>
      <c r="AH835" s="403"/>
      <c r="AI835" s="403"/>
    </row>
    <row r="836" spans="1:35" ht="15" customHeight="1" hidden="1" outlineLevel="1">
      <c r="A836" s="159"/>
      <c r="B836" s="160"/>
      <c r="C836" s="182"/>
      <c r="D836" s="182"/>
      <c r="E836" s="182"/>
      <c r="F836" s="182"/>
      <c r="G836" s="182"/>
      <c r="H836" s="182"/>
      <c r="I836" s="182"/>
      <c r="J836" s="182"/>
      <c r="K836" s="182"/>
      <c r="L836" s="182"/>
      <c r="M836" s="182"/>
      <c r="N836" s="182"/>
      <c r="O836" s="182"/>
      <c r="P836" s="182"/>
      <c r="Q836" s="182"/>
      <c r="R836" s="182"/>
      <c r="S836" s="182"/>
      <c r="T836" s="182"/>
      <c r="U836" s="182"/>
      <c r="V836" s="182"/>
      <c r="W836" s="375"/>
      <c r="X836" s="375"/>
      <c r="Y836" s="375"/>
      <c r="Z836" s="375"/>
      <c r="AA836" s="375"/>
      <c r="AB836" s="375"/>
      <c r="AC836" s="169"/>
      <c r="AD836" s="375"/>
      <c r="AE836" s="375"/>
      <c r="AF836" s="375"/>
      <c r="AG836" s="375"/>
      <c r="AH836" s="375"/>
      <c r="AI836" s="375"/>
    </row>
    <row r="837" spans="1:35" ht="15" customHeight="1" hidden="1" outlineLevel="1">
      <c r="A837" s="159"/>
      <c r="B837" s="160"/>
      <c r="C837" s="168" t="s">
        <v>649</v>
      </c>
      <c r="D837" s="160"/>
      <c r="E837" s="160"/>
      <c r="F837" s="160"/>
      <c r="G837" s="160"/>
      <c r="H837" s="160"/>
      <c r="I837" s="160"/>
      <c r="J837" s="160"/>
      <c r="K837" s="160"/>
      <c r="L837" s="160"/>
      <c r="M837" s="160"/>
      <c r="N837" s="160"/>
      <c r="O837" s="160"/>
      <c r="P837" s="160"/>
      <c r="Q837" s="160"/>
      <c r="R837" s="160"/>
      <c r="S837" s="160"/>
      <c r="T837" s="160"/>
      <c r="U837" s="162"/>
      <c r="V837" s="162"/>
      <c r="W837" s="375">
        <v>0</v>
      </c>
      <c r="X837" s="375"/>
      <c r="Y837" s="375"/>
      <c r="Z837" s="375"/>
      <c r="AA837" s="375"/>
      <c r="AB837" s="375"/>
      <c r="AC837" s="169"/>
      <c r="AD837" s="375">
        <v>0</v>
      </c>
      <c r="AE837" s="375"/>
      <c r="AF837" s="375"/>
      <c r="AG837" s="375"/>
      <c r="AH837" s="375"/>
      <c r="AI837" s="375"/>
    </row>
    <row r="838" spans="1:35" ht="15" customHeight="1" hidden="1" outlineLevel="1">
      <c r="A838" s="159"/>
      <c r="B838" s="160"/>
      <c r="C838" s="168" t="s">
        <v>650</v>
      </c>
      <c r="D838" s="160"/>
      <c r="E838" s="160"/>
      <c r="F838" s="160"/>
      <c r="G838" s="160"/>
      <c r="H838" s="160"/>
      <c r="I838" s="160"/>
      <c r="J838" s="160"/>
      <c r="K838" s="160"/>
      <c r="L838" s="160"/>
      <c r="M838" s="160"/>
      <c r="N838" s="160"/>
      <c r="O838" s="160"/>
      <c r="P838" s="160"/>
      <c r="Q838" s="160"/>
      <c r="R838" s="160"/>
      <c r="S838" s="160"/>
      <c r="T838" s="160"/>
      <c r="U838" s="162"/>
      <c r="V838" s="162"/>
      <c r="W838" s="375">
        <v>0</v>
      </c>
      <c r="X838" s="375"/>
      <c r="Y838" s="375"/>
      <c r="Z838" s="375"/>
      <c r="AA838" s="375"/>
      <c r="AB838" s="375"/>
      <c r="AC838" s="169"/>
      <c r="AD838" s="375">
        <v>0</v>
      </c>
      <c r="AE838" s="375"/>
      <c r="AF838" s="375"/>
      <c r="AG838" s="375"/>
      <c r="AH838" s="375"/>
      <c r="AI838" s="375"/>
    </row>
    <row r="839" spans="1:35" ht="15" customHeight="1" hidden="1" outlineLevel="1">
      <c r="A839" s="159"/>
      <c r="B839" s="160"/>
      <c r="C839" s="168" t="s">
        <v>651</v>
      </c>
      <c r="D839" s="160"/>
      <c r="E839" s="160"/>
      <c r="F839" s="160"/>
      <c r="G839" s="160"/>
      <c r="H839" s="160"/>
      <c r="I839" s="160"/>
      <c r="J839" s="160"/>
      <c r="K839" s="160"/>
      <c r="L839" s="160"/>
      <c r="M839" s="160"/>
      <c r="N839" s="160"/>
      <c r="O839" s="160"/>
      <c r="P839" s="160"/>
      <c r="Q839" s="160"/>
      <c r="R839" s="160"/>
      <c r="S839" s="160"/>
      <c r="T839" s="160"/>
      <c r="U839" s="162"/>
      <c r="V839" s="162"/>
      <c r="W839" s="375">
        <v>0</v>
      </c>
      <c r="X839" s="375"/>
      <c r="Y839" s="375"/>
      <c r="Z839" s="375"/>
      <c r="AA839" s="375"/>
      <c r="AB839" s="375"/>
      <c r="AC839" s="169"/>
      <c r="AD839" s="375">
        <v>0</v>
      </c>
      <c r="AE839" s="375"/>
      <c r="AF839" s="375"/>
      <c r="AG839" s="375"/>
      <c r="AH839" s="375"/>
      <c r="AI839" s="375"/>
    </row>
    <row r="840" spans="1:35" ht="15" customHeight="1" hidden="1" outlineLevel="1">
      <c r="A840" s="159"/>
      <c r="B840" s="160"/>
      <c r="C840" s="162" t="s">
        <v>652</v>
      </c>
      <c r="D840" s="162"/>
      <c r="E840" s="162"/>
      <c r="F840" s="162"/>
      <c r="G840" s="162"/>
      <c r="H840" s="162"/>
      <c r="I840" s="162"/>
      <c r="J840" s="162"/>
      <c r="K840" s="162"/>
      <c r="L840" s="162"/>
      <c r="M840" s="162"/>
      <c r="N840" s="162"/>
      <c r="O840" s="162"/>
      <c r="P840" s="162"/>
      <c r="Q840" s="162"/>
      <c r="R840" s="162"/>
      <c r="S840" s="162"/>
      <c r="T840" s="162"/>
      <c r="U840" s="162"/>
      <c r="V840" s="162"/>
      <c r="W840" s="375">
        <v>0</v>
      </c>
      <c r="X840" s="375"/>
      <c r="Y840" s="375"/>
      <c r="Z840" s="375"/>
      <c r="AA840" s="375"/>
      <c r="AB840" s="375"/>
      <c r="AC840" s="169"/>
      <c r="AD840" s="375">
        <v>0</v>
      </c>
      <c r="AE840" s="375"/>
      <c r="AF840" s="375"/>
      <c r="AG840" s="375"/>
      <c r="AH840" s="375"/>
      <c r="AI840" s="375"/>
    </row>
    <row r="841" spans="1:35" ht="15" customHeight="1" hidden="1" outlineLevel="1">
      <c r="A841" s="159"/>
      <c r="B841" s="160"/>
      <c r="C841" s="162"/>
      <c r="D841" s="162"/>
      <c r="E841" s="162"/>
      <c r="F841" s="162"/>
      <c r="G841" s="162"/>
      <c r="H841" s="162"/>
      <c r="I841" s="162"/>
      <c r="J841" s="162"/>
      <c r="K841" s="162"/>
      <c r="L841" s="162"/>
      <c r="M841" s="162"/>
      <c r="N841" s="162"/>
      <c r="O841" s="162"/>
      <c r="P841" s="162"/>
      <c r="Q841" s="162"/>
      <c r="R841" s="162"/>
      <c r="S841" s="162"/>
      <c r="T841" s="162"/>
      <c r="U841" s="162"/>
      <c r="V841" s="162"/>
      <c r="W841" s="375"/>
      <c r="X841" s="375"/>
      <c r="Y841" s="375"/>
      <c r="Z841" s="375"/>
      <c r="AA841" s="375"/>
      <c r="AB841" s="375"/>
      <c r="AC841" s="169"/>
      <c r="AD841" s="375"/>
      <c r="AE841" s="375"/>
      <c r="AF841" s="375"/>
      <c r="AG841" s="375"/>
      <c r="AH841" s="375"/>
      <c r="AI841" s="375"/>
    </row>
    <row r="842" spans="1:35" ht="15" customHeight="1" hidden="1" outlineLevel="1" thickBot="1">
      <c r="A842" s="232"/>
      <c r="B842" s="233"/>
      <c r="C842" s="170" t="s">
        <v>448</v>
      </c>
      <c r="D842" s="160"/>
      <c r="E842" s="160"/>
      <c r="F842" s="160"/>
      <c r="G842" s="160"/>
      <c r="H842" s="160"/>
      <c r="I842" s="160"/>
      <c r="J842" s="160"/>
      <c r="K842" s="160"/>
      <c r="L842" s="160"/>
      <c r="M842" s="160"/>
      <c r="N842" s="160"/>
      <c r="O842" s="160"/>
      <c r="P842" s="160"/>
      <c r="Q842" s="160"/>
      <c r="R842" s="160"/>
      <c r="S842" s="160"/>
      <c r="T842" s="160"/>
      <c r="U842" s="162"/>
      <c r="V842" s="162"/>
      <c r="W842" s="376">
        <v>0</v>
      </c>
      <c r="X842" s="376"/>
      <c r="Y842" s="376"/>
      <c r="Z842" s="376"/>
      <c r="AA842" s="376"/>
      <c r="AB842" s="376"/>
      <c r="AC842" s="169"/>
      <c r="AD842" s="376">
        <v>0</v>
      </c>
      <c r="AE842" s="376"/>
      <c r="AF842" s="376"/>
      <c r="AG842" s="376"/>
      <c r="AH842" s="376"/>
      <c r="AI842" s="376"/>
    </row>
    <row r="843" spans="1:35" ht="1.5" customHeight="1" hidden="1" thickTop="1">
      <c r="A843" s="234"/>
      <c r="B843" s="233"/>
      <c r="C843" s="182"/>
      <c r="D843" s="182"/>
      <c r="E843" s="182"/>
      <c r="F843" s="182"/>
      <c r="G843" s="182"/>
      <c r="H843" s="182"/>
      <c r="I843" s="182"/>
      <c r="J843" s="182"/>
      <c r="K843" s="182"/>
      <c r="L843" s="182"/>
      <c r="M843" s="182"/>
      <c r="N843" s="182"/>
      <c r="O843" s="182"/>
      <c r="P843" s="182"/>
      <c r="Q843" s="182"/>
      <c r="R843" s="182"/>
      <c r="S843" s="182"/>
      <c r="T843" s="182"/>
      <c r="U843" s="182"/>
      <c r="V843" s="182"/>
      <c r="W843" s="183"/>
      <c r="X843" s="183"/>
      <c r="Y843" s="183"/>
      <c r="Z843" s="183"/>
      <c r="AA843" s="183"/>
      <c r="AB843" s="183"/>
      <c r="AC843" s="163"/>
      <c r="AD843" s="163"/>
      <c r="AE843" s="163"/>
      <c r="AF843" s="163"/>
      <c r="AG843" s="163"/>
      <c r="AH843" s="163"/>
      <c r="AI843" s="163"/>
    </row>
    <row r="844" spans="1:35" ht="12.75" customHeight="1" hidden="1" outlineLevel="1">
      <c r="A844" s="234"/>
      <c r="B844" s="168"/>
      <c r="C844" s="162"/>
      <c r="D844" s="162"/>
      <c r="E844" s="162"/>
      <c r="F844" s="162"/>
      <c r="G844" s="162"/>
      <c r="H844" s="162"/>
      <c r="I844" s="162"/>
      <c r="J844" s="162"/>
      <c r="K844" s="162"/>
      <c r="L844" s="162"/>
      <c r="M844" s="162"/>
      <c r="N844" s="162"/>
      <c r="O844" s="162"/>
      <c r="P844" s="162"/>
      <c r="Q844" s="162"/>
      <c r="R844" s="162"/>
      <c r="S844" s="162"/>
      <c r="T844" s="162"/>
      <c r="U844" s="162"/>
      <c r="V844" s="162"/>
      <c r="W844" s="448"/>
      <c r="X844" s="448"/>
      <c r="Y844" s="448"/>
      <c r="Z844" s="448"/>
      <c r="AA844" s="448"/>
      <c r="AB844" s="448"/>
      <c r="AC844" s="163"/>
      <c r="AD844" s="448"/>
      <c r="AE844" s="448"/>
      <c r="AF844" s="448"/>
      <c r="AG844" s="448"/>
      <c r="AH844" s="448"/>
      <c r="AI844" s="448"/>
    </row>
    <row r="845" spans="1:35" ht="15" customHeight="1" hidden="1" outlineLevel="1">
      <c r="A845" s="159">
        <v>17</v>
      </c>
      <c r="B845" s="160" t="s">
        <v>194</v>
      </c>
      <c r="C845" s="161" t="s">
        <v>653</v>
      </c>
      <c r="D845" s="161"/>
      <c r="E845" s="161"/>
      <c r="F845" s="161"/>
      <c r="G845" s="161"/>
      <c r="H845" s="161"/>
      <c r="I845" s="161"/>
      <c r="J845" s="161"/>
      <c r="K845" s="161"/>
      <c r="L845" s="161"/>
      <c r="M845" s="161"/>
      <c r="N845" s="161"/>
      <c r="O845" s="161"/>
      <c r="P845" s="161"/>
      <c r="Q845" s="161"/>
      <c r="R845" s="161"/>
      <c r="S845" s="161"/>
      <c r="T845" s="161"/>
      <c r="U845" s="162"/>
      <c r="V845" s="162"/>
      <c r="W845" s="163"/>
      <c r="X845" s="163"/>
      <c r="Y845" s="163"/>
      <c r="Z845" s="163"/>
      <c r="AA845" s="163"/>
      <c r="AB845" s="163"/>
      <c r="AC845" s="163"/>
      <c r="AD845" s="163"/>
      <c r="AE845" s="163"/>
      <c r="AF845" s="163"/>
      <c r="AG845" s="163"/>
      <c r="AH845" s="163"/>
      <c r="AI845" s="163"/>
    </row>
    <row r="846" spans="1:35" ht="15" customHeight="1" hidden="1" outlineLevel="1">
      <c r="A846" s="159"/>
      <c r="B846" s="160"/>
      <c r="C846" s="165"/>
      <c r="D846" s="165"/>
      <c r="E846" s="165"/>
      <c r="F846" s="165"/>
      <c r="G846" s="165"/>
      <c r="H846" s="165"/>
      <c r="I846" s="165"/>
      <c r="J846" s="165"/>
      <c r="K846" s="165"/>
      <c r="L846" s="165"/>
      <c r="M846" s="165"/>
      <c r="N846" s="165"/>
      <c r="O846" s="165"/>
      <c r="P846" s="165"/>
      <c r="Q846" s="165"/>
      <c r="R846" s="165"/>
      <c r="S846" s="165"/>
      <c r="T846" s="165"/>
      <c r="U846" s="162"/>
      <c r="V846" s="162"/>
      <c r="W846" s="402" t="s">
        <v>9</v>
      </c>
      <c r="X846" s="402"/>
      <c r="Y846" s="402"/>
      <c r="Z846" s="402"/>
      <c r="AA846" s="402"/>
      <c r="AB846" s="402"/>
      <c r="AC846" s="166"/>
      <c r="AD846" s="402" t="s">
        <v>10</v>
      </c>
      <c r="AE846" s="402"/>
      <c r="AF846" s="402"/>
      <c r="AG846" s="402"/>
      <c r="AH846" s="402"/>
      <c r="AI846" s="402"/>
    </row>
    <row r="847" spans="1:35" ht="15" customHeight="1" hidden="1" outlineLevel="1">
      <c r="A847" s="159"/>
      <c r="B847" s="160"/>
      <c r="C847" s="165"/>
      <c r="D847" s="165"/>
      <c r="E847" s="165"/>
      <c r="F847" s="165"/>
      <c r="G847" s="165"/>
      <c r="H847" s="165"/>
      <c r="I847" s="165"/>
      <c r="J847" s="165"/>
      <c r="K847" s="165"/>
      <c r="L847" s="165"/>
      <c r="M847" s="165"/>
      <c r="N847" s="165"/>
      <c r="O847" s="165"/>
      <c r="P847" s="165"/>
      <c r="Q847" s="165"/>
      <c r="R847" s="165"/>
      <c r="S847" s="165"/>
      <c r="T847" s="165"/>
      <c r="U847" s="162"/>
      <c r="V847" s="162"/>
      <c r="W847" s="403" t="s">
        <v>11</v>
      </c>
      <c r="X847" s="403"/>
      <c r="Y847" s="403"/>
      <c r="Z847" s="403"/>
      <c r="AA847" s="403"/>
      <c r="AB847" s="403"/>
      <c r="AC847" s="166"/>
      <c r="AD847" s="403" t="s">
        <v>11</v>
      </c>
      <c r="AE847" s="403"/>
      <c r="AF847" s="403"/>
      <c r="AG847" s="403"/>
      <c r="AH847" s="403"/>
      <c r="AI847" s="403"/>
    </row>
    <row r="848" spans="1:35" ht="15" customHeight="1" hidden="1" outlineLevel="1">
      <c r="A848" s="159"/>
      <c r="B848" s="160"/>
      <c r="C848" s="168"/>
      <c r="D848" s="160"/>
      <c r="E848" s="160"/>
      <c r="F848" s="160"/>
      <c r="G848" s="160"/>
      <c r="H848" s="160"/>
      <c r="I848" s="160"/>
      <c r="J848" s="160"/>
      <c r="K848" s="160"/>
      <c r="L848" s="160"/>
      <c r="M848" s="160"/>
      <c r="N848" s="160"/>
      <c r="O848" s="160"/>
      <c r="P848" s="160"/>
      <c r="Q848" s="160"/>
      <c r="R848" s="160"/>
      <c r="S848" s="160"/>
      <c r="T848" s="160"/>
      <c r="U848" s="162"/>
      <c r="V848" s="162"/>
      <c r="W848" s="375"/>
      <c r="X848" s="375"/>
      <c r="Y848" s="375"/>
      <c r="Z848" s="375"/>
      <c r="AA848" s="375"/>
      <c r="AB848" s="375"/>
      <c r="AC848" s="169"/>
      <c r="AD848" s="375"/>
      <c r="AE848" s="375"/>
      <c r="AF848" s="375"/>
      <c r="AG848" s="375"/>
      <c r="AH848" s="375"/>
      <c r="AI848" s="375"/>
    </row>
    <row r="849" spans="1:35" ht="15" customHeight="1" hidden="1" outlineLevel="1">
      <c r="A849" s="159"/>
      <c r="B849" s="160"/>
      <c r="C849" s="168" t="s">
        <v>654</v>
      </c>
      <c r="D849" s="160"/>
      <c r="E849" s="160"/>
      <c r="F849" s="160"/>
      <c r="G849" s="160"/>
      <c r="H849" s="160"/>
      <c r="I849" s="160"/>
      <c r="J849" s="160"/>
      <c r="K849" s="160"/>
      <c r="L849" s="160"/>
      <c r="M849" s="160"/>
      <c r="N849" s="160"/>
      <c r="O849" s="160"/>
      <c r="P849" s="160"/>
      <c r="Q849" s="160"/>
      <c r="R849" s="160"/>
      <c r="S849" s="160"/>
      <c r="T849" s="160"/>
      <c r="U849" s="162"/>
      <c r="V849" s="162"/>
      <c r="W849" s="375">
        <v>0</v>
      </c>
      <c r="X849" s="375"/>
      <c r="Y849" s="375"/>
      <c r="Z849" s="375"/>
      <c r="AA849" s="375"/>
      <c r="AB849" s="375"/>
      <c r="AC849" s="169"/>
      <c r="AD849" s="375">
        <v>0</v>
      </c>
      <c r="AE849" s="375"/>
      <c r="AF849" s="375"/>
      <c r="AG849" s="375"/>
      <c r="AH849" s="375"/>
      <c r="AI849" s="375"/>
    </row>
    <row r="850" spans="1:35" ht="15" customHeight="1" hidden="1" outlineLevel="1">
      <c r="A850" s="159"/>
      <c r="B850" s="160"/>
      <c r="C850" s="168" t="s">
        <v>453</v>
      </c>
      <c r="D850" s="160"/>
      <c r="E850" s="160"/>
      <c r="F850" s="160"/>
      <c r="G850" s="160"/>
      <c r="H850" s="160"/>
      <c r="I850" s="160"/>
      <c r="J850" s="160"/>
      <c r="K850" s="160"/>
      <c r="L850" s="160"/>
      <c r="M850" s="160"/>
      <c r="N850" s="160"/>
      <c r="O850" s="160"/>
      <c r="P850" s="160"/>
      <c r="Q850" s="160"/>
      <c r="R850" s="160"/>
      <c r="S850" s="160"/>
      <c r="T850" s="160"/>
      <c r="U850" s="162"/>
      <c r="V850" s="162"/>
      <c r="W850" s="375"/>
      <c r="X850" s="375"/>
      <c r="Y850" s="375"/>
      <c r="Z850" s="375"/>
      <c r="AA850" s="375"/>
      <c r="AB850" s="375"/>
      <c r="AC850" s="169"/>
      <c r="AD850" s="375"/>
      <c r="AE850" s="375"/>
      <c r="AF850" s="375"/>
      <c r="AG850" s="375"/>
      <c r="AH850" s="375"/>
      <c r="AI850" s="375"/>
    </row>
    <row r="851" spans="1:35" ht="15" customHeight="1" hidden="1" outlineLevel="1">
      <c r="A851" s="159"/>
      <c r="B851" s="160"/>
      <c r="C851" s="168" t="s">
        <v>453</v>
      </c>
      <c r="D851" s="160"/>
      <c r="E851" s="160"/>
      <c r="F851" s="160"/>
      <c r="G851" s="160"/>
      <c r="H851" s="160"/>
      <c r="I851" s="160"/>
      <c r="J851" s="160"/>
      <c r="K851" s="160"/>
      <c r="L851" s="160"/>
      <c r="M851" s="160"/>
      <c r="N851" s="160"/>
      <c r="O851" s="160"/>
      <c r="P851" s="160"/>
      <c r="Q851" s="160"/>
      <c r="R851" s="160"/>
      <c r="S851" s="160"/>
      <c r="T851" s="160"/>
      <c r="U851" s="162"/>
      <c r="V851" s="162"/>
      <c r="W851" s="375"/>
      <c r="X851" s="375"/>
      <c r="Y851" s="375"/>
      <c r="Z851" s="375"/>
      <c r="AA851" s="375"/>
      <c r="AB851" s="375"/>
      <c r="AC851" s="169"/>
      <c r="AD851" s="375"/>
      <c r="AE851" s="375"/>
      <c r="AF851" s="375"/>
      <c r="AG851" s="375"/>
      <c r="AH851" s="375"/>
      <c r="AI851" s="375"/>
    </row>
    <row r="852" spans="1:35" ht="15" customHeight="1" hidden="1" outlineLevel="1">
      <c r="A852" s="159"/>
      <c r="B852" s="160"/>
      <c r="C852" s="162"/>
      <c r="D852" s="162"/>
      <c r="E852" s="162"/>
      <c r="F852" s="162"/>
      <c r="G852" s="162"/>
      <c r="H852" s="162"/>
      <c r="I852" s="162"/>
      <c r="J852" s="162"/>
      <c r="K852" s="162"/>
      <c r="L852" s="162"/>
      <c r="M852" s="162"/>
      <c r="N852" s="162"/>
      <c r="O852" s="162"/>
      <c r="P852" s="162"/>
      <c r="Q852" s="162"/>
      <c r="R852" s="162"/>
      <c r="S852" s="162"/>
      <c r="T852" s="162"/>
      <c r="U852" s="162"/>
      <c r="V852" s="162"/>
      <c r="W852" s="375"/>
      <c r="X852" s="375"/>
      <c r="Y852" s="375"/>
      <c r="Z852" s="375"/>
      <c r="AA852" s="375"/>
      <c r="AB852" s="375"/>
      <c r="AC852" s="169"/>
      <c r="AD852" s="375"/>
      <c r="AE852" s="375"/>
      <c r="AF852" s="375"/>
      <c r="AG852" s="375"/>
      <c r="AH852" s="375"/>
      <c r="AI852" s="375"/>
    </row>
    <row r="853" spans="1:35" ht="15" customHeight="1" hidden="1" outlineLevel="1" thickBot="1">
      <c r="A853" s="159"/>
      <c r="B853" s="160"/>
      <c r="C853" s="170" t="s">
        <v>448</v>
      </c>
      <c r="D853" s="160"/>
      <c r="E853" s="160"/>
      <c r="F853" s="160"/>
      <c r="G853" s="160"/>
      <c r="H853" s="160"/>
      <c r="I853" s="160"/>
      <c r="J853" s="160"/>
      <c r="K853" s="160"/>
      <c r="L853" s="160"/>
      <c r="M853" s="160"/>
      <c r="N853" s="160"/>
      <c r="O853" s="160"/>
      <c r="P853" s="160"/>
      <c r="Q853" s="160"/>
      <c r="R853" s="160"/>
      <c r="S853" s="160"/>
      <c r="T853" s="160"/>
      <c r="U853" s="162"/>
      <c r="V853" s="162"/>
      <c r="W853" s="376">
        <v>0</v>
      </c>
      <c r="X853" s="376"/>
      <c r="Y853" s="376"/>
      <c r="Z853" s="376"/>
      <c r="AA853" s="376"/>
      <c r="AB853" s="376"/>
      <c r="AC853" s="169"/>
      <c r="AD853" s="376">
        <v>0</v>
      </c>
      <c r="AE853" s="376"/>
      <c r="AF853" s="376"/>
      <c r="AG853" s="376"/>
      <c r="AH853" s="376"/>
      <c r="AI853" s="376"/>
    </row>
    <row r="854" spans="1:35" ht="1.5" customHeight="1" hidden="1" thickTop="1">
      <c r="A854" s="159"/>
      <c r="B854" s="160"/>
      <c r="C854" s="160"/>
      <c r="D854" s="160"/>
      <c r="E854" s="160"/>
      <c r="F854" s="160"/>
      <c r="G854" s="160"/>
      <c r="H854" s="160"/>
      <c r="I854" s="160"/>
      <c r="J854" s="160"/>
      <c r="K854" s="160"/>
      <c r="L854" s="160"/>
      <c r="M854" s="160"/>
      <c r="N854" s="160"/>
      <c r="O854" s="160"/>
      <c r="P854" s="160"/>
      <c r="Q854" s="160"/>
      <c r="R854" s="160"/>
      <c r="S854" s="160"/>
      <c r="T854" s="160"/>
      <c r="U854" s="162"/>
      <c r="V854" s="162"/>
      <c r="W854" s="172"/>
      <c r="X854" s="172"/>
      <c r="Y854" s="172"/>
      <c r="Z854" s="172"/>
      <c r="AA854" s="172"/>
      <c r="AB854" s="172"/>
      <c r="AC854" s="163"/>
      <c r="AD854" s="172"/>
      <c r="AE854" s="172"/>
      <c r="AF854" s="172"/>
      <c r="AG854" s="172"/>
      <c r="AH854" s="172"/>
      <c r="AI854" s="172"/>
    </row>
    <row r="855" spans="1:35" ht="15" customHeight="1" hidden="1" outlineLevel="1">
      <c r="A855" s="159"/>
      <c r="B855" s="233"/>
      <c r="C855" s="182"/>
      <c r="D855" s="182"/>
      <c r="E855" s="182"/>
      <c r="F855" s="182"/>
      <c r="G855" s="182"/>
      <c r="H855" s="182"/>
      <c r="I855" s="182"/>
      <c r="J855" s="182"/>
      <c r="K855" s="182"/>
      <c r="L855" s="182"/>
      <c r="M855" s="182"/>
      <c r="N855" s="182"/>
      <c r="O855" s="182"/>
      <c r="P855" s="182"/>
      <c r="Q855" s="182"/>
      <c r="R855" s="182"/>
      <c r="S855" s="182"/>
      <c r="T855" s="182"/>
      <c r="U855" s="182"/>
      <c r="V855" s="182"/>
      <c r="W855" s="183"/>
      <c r="X855" s="183"/>
      <c r="Y855" s="183"/>
      <c r="Z855" s="183"/>
      <c r="AA855" s="183"/>
      <c r="AB855" s="183"/>
      <c r="AC855" s="163"/>
      <c r="AD855" s="163"/>
      <c r="AE855" s="163"/>
      <c r="AF855" s="163"/>
      <c r="AG855" s="163"/>
      <c r="AH855" s="163"/>
      <c r="AI855" s="163"/>
    </row>
    <row r="856" spans="1:35" ht="15" customHeight="1" hidden="1" outlineLevel="1">
      <c r="A856" s="159">
        <v>17</v>
      </c>
      <c r="B856" s="160" t="s">
        <v>194</v>
      </c>
      <c r="C856" s="185" t="s">
        <v>655</v>
      </c>
      <c r="D856" s="182"/>
      <c r="E856" s="182"/>
      <c r="F856" s="182"/>
      <c r="G856" s="182"/>
      <c r="H856" s="182"/>
      <c r="I856" s="182"/>
      <c r="J856" s="182"/>
      <c r="K856" s="182"/>
      <c r="L856" s="182"/>
      <c r="M856" s="182"/>
      <c r="N856" s="182"/>
      <c r="O856" s="182"/>
      <c r="P856" s="182"/>
      <c r="Q856" s="182"/>
      <c r="R856" s="182"/>
      <c r="S856" s="182"/>
      <c r="T856" s="182"/>
      <c r="U856" s="182"/>
      <c r="V856" s="182"/>
      <c r="W856" s="183"/>
      <c r="X856" s="183"/>
      <c r="Y856" s="183"/>
      <c r="Z856" s="183"/>
      <c r="AA856" s="183"/>
      <c r="AB856" s="183"/>
      <c r="AC856" s="163"/>
      <c r="AD856" s="163"/>
      <c r="AE856" s="163"/>
      <c r="AF856" s="163"/>
      <c r="AG856" s="163"/>
      <c r="AH856" s="163"/>
      <c r="AI856" s="163"/>
    </row>
    <row r="857" spans="1:35" ht="15" customHeight="1" hidden="1" outlineLevel="1">
      <c r="A857" s="159"/>
      <c r="B857" s="160"/>
      <c r="C857" s="182"/>
      <c r="D857" s="182"/>
      <c r="E857" s="182"/>
      <c r="F857" s="182"/>
      <c r="G857" s="182"/>
      <c r="H857" s="182"/>
      <c r="I857" s="182"/>
      <c r="J857" s="182"/>
      <c r="K857" s="182"/>
      <c r="L857" s="182"/>
      <c r="M857" s="182"/>
      <c r="N857" s="182"/>
      <c r="O857" s="182"/>
      <c r="P857" s="182"/>
      <c r="Q857" s="182"/>
      <c r="R857" s="182"/>
      <c r="S857" s="182"/>
      <c r="T857" s="182"/>
      <c r="U857" s="182"/>
      <c r="V857" s="182"/>
      <c r="W857" s="402" t="s">
        <v>9</v>
      </c>
      <c r="X857" s="402"/>
      <c r="Y857" s="402"/>
      <c r="Z857" s="402"/>
      <c r="AA857" s="402"/>
      <c r="AB857" s="402"/>
      <c r="AC857" s="166"/>
      <c r="AD857" s="402" t="s">
        <v>10</v>
      </c>
      <c r="AE857" s="402"/>
      <c r="AF857" s="402"/>
      <c r="AG857" s="402"/>
      <c r="AH857" s="402"/>
      <c r="AI857" s="402"/>
    </row>
    <row r="858" spans="1:35" ht="15" customHeight="1" hidden="1" outlineLevel="1">
      <c r="A858" s="159"/>
      <c r="B858" s="160"/>
      <c r="C858" s="182"/>
      <c r="D858" s="182"/>
      <c r="E858" s="182"/>
      <c r="F858" s="182"/>
      <c r="G858" s="182"/>
      <c r="H858" s="182"/>
      <c r="I858" s="182"/>
      <c r="J858" s="182"/>
      <c r="K858" s="182"/>
      <c r="L858" s="182"/>
      <c r="M858" s="182"/>
      <c r="N858" s="182"/>
      <c r="O858" s="182"/>
      <c r="P858" s="182"/>
      <c r="Q858" s="182"/>
      <c r="R858" s="182"/>
      <c r="S858" s="182"/>
      <c r="T858" s="182"/>
      <c r="U858" s="182"/>
      <c r="V858" s="182"/>
      <c r="W858" s="403" t="s">
        <v>11</v>
      </c>
      <c r="X858" s="403"/>
      <c r="Y858" s="403"/>
      <c r="Z858" s="403"/>
      <c r="AA858" s="403"/>
      <c r="AB858" s="403"/>
      <c r="AC858" s="166"/>
      <c r="AD858" s="403" t="s">
        <v>11</v>
      </c>
      <c r="AE858" s="403"/>
      <c r="AF858" s="403"/>
      <c r="AG858" s="403"/>
      <c r="AH858" s="403"/>
      <c r="AI858" s="403"/>
    </row>
    <row r="859" spans="1:35" ht="15" customHeight="1" hidden="1" outlineLevel="1">
      <c r="A859" s="159"/>
      <c r="B859" s="160"/>
      <c r="C859" s="182"/>
      <c r="D859" s="182"/>
      <c r="E859" s="182"/>
      <c r="F859" s="182"/>
      <c r="G859" s="182"/>
      <c r="H859" s="182"/>
      <c r="I859" s="182"/>
      <c r="J859" s="182"/>
      <c r="K859" s="182"/>
      <c r="L859" s="182"/>
      <c r="M859" s="182"/>
      <c r="N859" s="182"/>
      <c r="O859" s="182"/>
      <c r="P859" s="182"/>
      <c r="Q859" s="182"/>
      <c r="R859" s="182"/>
      <c r="S859" s="182"/>
      <c r="T859" s="182"/>
      <c r="U859" s="182"/>
      <c r="V859" s="182"/>
      <c r="W859" s="375"/>
      <c r="X859" s="375"/>
      <c r="Y859" s="375"/>
      <c r="Z859" s="375"/>
      <c r="AA859" s="375"/>
      <c r="AB859" s="375"/>
      <c r="AC859" s="169"/>
      <c r="AD859" s="375"/>
      <c r="AE859" s="375"/>
      <c r="AF859" s="375"/>
      <c r="AG859" s="375"/>
      <c r="AH859" s="375"/>
      <c r="AI859" s="375"/>
    </row>
    <row r="860" spans="1:35" ht="15" customHeight="1" hidden="1" outlineLevel="1">
      <c r="A860" s="159"/>
      <c r="B860" s="160"/>
      <c r="C860" s="160" t="s">
        <v>656</v>
      </c>
      <c r="D860" s="168"/>
      <c r="E860" s="168"/>
      <c r="F860" s="168"/>
      <c r="G860" s="168"/>
      <c r="H860" s="168"/>
      <c r="I860" s="168"/>
      <c r="J860" s="168"/>
      <c r="K860" s="168"/>
      <c r="L860" s="168"/>
      <c r="M860" s="168"/>
      <c r="N860" s="168"/>
      <c r="O860" s="168"/>
      <c r="P860" s="168"/>
      <c r="Q860" s="168"/>
      <c r="R860" s="168"/>
      <c r="S860" s="168"/>
      <c r="T860" s="168"/>
      <c r="U860" s="162"/>
      <c r="V860" s="162"/>
      <c r="W860" s="405">
        <v>0</v>
      </c>
      <c r="X860" s="405"/>
      <c r="Y860" s="405"/>
      <c r="Z860" s="405"/>
      <c r="AA860" s="405"/>
      <c r="AB860" s="405"/>
      <c r="AC860" s="210"/>
      <c r="AD860" s="405">
        <v>0</v>
      </c>
      <c r="AE860" s="405"/>
      <c r="AF860" s="405"/>
      <c r="AG860" s="405"/>
      <c r="AH860" s="405"/>
      <c r="AI860" s="405"/>
    </row>
    <row r="861" spans="1:35" ht="15" customHeight="1" hidden="1" outlineLevel="1">
      <c r="A861" s="159"/>
      <c r="B861" s="160"/>
      <c r="C861" s="168" t="s">
        <v>623</v>
      </c>
      <c r="D861" s="160"/>
      <c r="E861" s="160"/>
      <c r="F861" s="160"/>
      <c r="G861" s="160"/>
      <c r="H861" s="160"/>
      <c r="I861" s="160"/>
      <c r="J861" s="160"/>
      <c r="K861" s="160"/>
      <c r="L861" s="160"/>
      <c r="M861" s="160"/>
      <c r="N861" s="160"/>
      <c r="O861" s="160"/>
      <c r="P861" s="160"/>
      <c r="Q861" s="160"/>
      <c r="R861" s="160"/>
      <c r="S861" s="160"/>
      <c r="T861" s="160"/>
      <c r="U861" s="162"/>
      <c r="V861" s="162"/>
      <c r="W861" s="375">
        <v>0</v>
      </c>
      <c r="X861" s="375"/>
      <c r="Y861" s="375"/>
      <c r="Z861" s="375"/>
      <c r="AA861" s="375"/>
      <c r="AB861" s="375"/>
      <c r="AC861" s="169"/>
      <c r="AD861" s="375">
        <v>226000000</v>
      </c>
      <c r="AE861" s="375"/>
      <c r="AF861" s="375"/>
      <c r="AG861" s="375"/>
      <c r="AH861" s="375"/>
      <c r="AI861" s="375"/>
    </row>
    <row r="862" spans="1:35" ht="15" customHeight="1" hidden="1" outlineLevel="1">
      <c r="A862" s="159"/>
      <c r="B862" s="160"/>
      <c r="C862" s="162" t="s">
        <v>624</v>
      </c>
      <c r="D862" s="162"/>
      <c r="E862" s="162"/>
      <c r="F862" s="162"/>
      <c r="G862" s="162"/>
      <c r="H862" s="162"/>
      <c r="I862" s="162"/>
      <c r="J862" s="162"/>
      <c r="K862" s="162"/>
      <c r="L862" s="162"/>
      <c r="M862" s="162"/>
      <c r="N862" s="162"/>
      <c r="O862" s="162"/>
      <c r="P862" s="162"/>
      <c r="Q862" s="162"/>
      <c r="R862" s="162"/>
      <c r="S862" s="162"/>
      <c r="T862" s="162"/>
      <c r="U862" s="162"/>
      <c r="V862" s="162"/>
      <c r="W862" s="375">
        <v>0</v>
      </c>
      <c r="X862" s="375"/>
      <c r="Y862" s="375"/>
      <c r="Z862" s="375"/>
      <c r="AA862" s="375"/>
      <c r="AB862" s="375"/>
      <c r="AC862" s="169"/>
      <c r="AD862" s="375">
        <v>0</v>
      </c>
      <c r="AE862" s="375"/>
      <c r="AF862" s="375"/>
      <c r="AG862" s="375"/>
      <c r="AH862" s="375"/>
      <c r="AI862" s="375"/>
    </row>
    <row r="863" spans="1:35" ht="15" customHeight="1" hidden="1" outlineLevel="1">
      <c r="A863" s="159"/>
      <c r="B863" s="160"/>
      <c r="C863" s="161" t="s">
        <v>657</v>
      </c>
      <c r="D863" s="162"/>
      <c r="E863" s="162"/>
      <c r="F863" s="162"/>
      <c r="G863" s="162"/>
      <c r="H863" s="162"/>
      <c r="I863" s="162"/>
      <c r="J863" s="162"/>
      <c r="K863" s="162"/>
      <c r="L863" s="162"/>
      <c r="M863" s="162"/>
      <c r="N863" s="162"/>
      <c r="O863" s="162"/>
      <c r="P863" s="162"/>
      <c r="Q863" s="162"/>
      <c r="R863" s="162"/>
      <c r="S863" s="162"/>
      <c r="T863" s="162"/>
      <c r="U863" s="162"/>
      <c r="V863" s="162"/>
      <c r="W863" s="405">
        <v>0</v>
      </c>
      <c r="X863" s="405"/>
      <c r="Y863" s="405"/>
      <c r="Z863" s="405"/>
      <c r="AA863" s="405"/>
      <c r="AB863" s="405"/>
      <c r="AC863" s="210"/>
      <c r="AD863" s="405">
        <v>0</v>
      </c>
      <c r="AE863" s="405"/>
      <c r="AF863" s="405"/>
      <c r="AG863" s="405"/>
      <c r="AH863" s="405"/>
      <c r="AI863" s="405"/>
    </row>
    <row r="864" spans="1:35" ht="15" customHeight="1" hidden="1" outlineLevel="1">
      <c r="A864" s="159"/>
      <c r="B864" s="160"/>
      <c r="C864" s="162" t="s">
        <v>658</v>
      </c>
      <c r="D864" s="162"/>
      <c r="E864" s="162"/>
      <c r="F864" s="162"/>
      <c r="G864" s="162"/>
      <c r="H864" s="162"/>
      <c r="I864" s="162"/>
      <c r="J864" s="162"/>
      <c r="K864" s="162"/>
      <c r="L864" s="162"/>
      <c r="M864" s="162"/>
      <c r="N864" s="162"/>
      <c r="O864" s="162"/>
      <c r="P864" s="162"/>
      <c r="Q864" s="162"/>
      <c r="R864" s="162"/>
      <c r="S864" s="162"/>
      <c r="T864" s="162"/>
      <c r="U864" s="162"/>
      <c r="V864" s="162"/>
      <c r="W864" s="375">
        <v>0</v>
      </c>
      <c r="X864" s="375"/>
      <c r="Y864" s="375"/>
      <c r="Z864" s="375"/>
      <c r="AA864" s="375"/>
      <c r="AB864" s="375"/>
      <c r="AC864" s="169"/>
      <c r="AD864" s="375">
        <v>0</v>
      </c>
      <c r="AE864" s="375"/>
      <c r="AF864" s="375"/>
      <c r="AG864" s="375"/>
      <c r="AH864" s="375"/>
      <c r="AI864" s="375"/>
    </row>
    <row r="865" spans="1:35" ht="15" customHeight="1" hidden="1" outlineLevel="1">
      <c r="A865" s="159"/>
      <c r="B865" s="160"/>
      <c r="C865" s="162" t="s">
        <v>659</v>
      </c>
      <c r="D865" s="162"/>
      <c r="E865" s="162"/>
      <c r="F865" s="162"/>
      <c r="G865" s="162"/>
      <c r="H865" s="162"/>
      <c r="I865" s="162"/>
      <c r="J865" s="162"/>
      <c r="K865" s="162"/>
      <c r="L865" s="162"/>
      <c r="M865" s="162"/>
      <c r="N865" s="162"/>
      <c r="O865" s="162"/>
      <c r="P865" s="162"/>
      <c r="Q865" s="162"/>
      <c r="R865" s="162"/>
      <c r="S865" s="162"/>
      <c r="T865" s="162"/>
      <c r="U865" s="162"/>
      <c r="V865" s="162"/>
      <c r="W865" s="375">
        <v>0</v>
      </c>
      <c r="X865" s="375"/>
      <c r="Y865" s="375"/>
      <c r="Z865" s="375"/>
      <c r="AA865" s="375"/>
      <c r="AB865" s="375"/>
      <c r="AC865" s="169"/>
      <c r="AD865" s="375">
        <v>0</v>
      </c>
      <c r="AE865" s="375"/>
      <c r="AF865" s="375"/>
      <c r="AG865" s="375"/>
      <c r="AH865" s="375"/>
      <c r="AI865" s="375"/>
    </row>
    <row r="866" spans="1:35" ht="15" customHeight="1" hidden="1" outlineLevel="1">
      <c r="A866" s="159"/>
      <c r="B866" s="160"/>
      <c r="C866" s="162" t="s">
        <v>660</v>
      </c>
      <c r="D866" s="162"/>
      <c r="E866" s="162"/>
      <c r="F866" s="162"/>
      <c r="G866" s="162"/>
      <c r="H866" s="162"/>
      <c r="I866" s="162"/>
      <c r="J866" s="162"/>
      <c r="K866" s="162"/>
      <c r="L866" s="162"/>
      <c r="M866" s="162"/>
      <c r="N866" s="162"/>
      <c r="O866" s="162"/>
      <c r="P866" s="162"/>
      <c r="Q866" s="162"/>
      <c r="R866" s="162"/>
      <c r="S866" s="162"/>
      <c r="T866" s="162"/>
      <c r="U866" s="162"/>
      <c r="V866" s="162"/>
      <c r="W866" s="375">
        <v>0</v>
      </c>
      <c r="X866" s="375"/>
      <c r="Y866" s="375"/>
      <c r="Z866" s="375"/>
      <c r="AA866" s="375"/>
      <c r="AB866" s="375"/>
      <c r="AC866" s="169"/>
      <c r="AD866" s="375">
        <v>0</v>
      </c>
      <c r="AE866" s="375"/>
      <c r="AF866" s="375"/>
      <c r="AG866" s="375"/>
      <c r="AH866" s="375"/>
      <c r="AI866" s="375"/>
    </row>
    <row r="867" spans="1:35" ht="15" customHeight="1" hidden="1" outlineLevel="1">
      <c r="A867" s="159"/>
      <c r="B867" s="160"/>
      <c r="C867" s="162"/>
      <c r="D867" s="162"/>
      <c r="E867" s="162"/>
      <c r="F867" s="162"/>
      <c r="G867" s="162"/>
      <c r="H867" s="162"/>
      <c r="I867" s="162"/>
      <c r="J867" s="162"/>
      <c r="K867" s="162"/>
      <c r="L867" s="162"/>
      <c r="M867" s="162"/>
      <c r="N867" s="162"/>
      <c r="O867" s="162"/>
      <c r="P867" s="162"/>
      <c r="Q867" s="162"/>
      <c r="R867" s="162"/>
      <c r="S867" s="162"/>
      <c r="T867" s="162"/>
      <c r="U867" s="162"/>
      <c r="V867" s="162"/>
      <c r="W867" s="491"/>
      <c r="X867" s="491"/>
      <c r="Y867" s="491"/>
      <c r="Z867" s="491"/>
      <c r="AA867" s="491"/>
      <c r="AB867" s="491"/>
      <c r="AC867" s="169"/>
      <c r="AD867" s="491"/>
      <c r="AE867" s="491"/>
      <c r="AF867" s="491"/>
      <c r="AG867" s="491"/>
      <c r="AH867" s="491"/>
      <c r="AI867" s="491"/>
    </row>
    <row r="868" spans="1:35" ht="15" customHeight="1" hidden="1" outlineLevel="1" thickBot="1">
      <c r="A868" s="159"/>
      <c r="B868" s="160"/>
      <c r="C868" s="170" t="s">
        <v>448</v>
      </c>
      <c r="D868" s="160"/>
      <c r="E868" s="160"/>
      <c r="F868" s="160"/>
      <c r="G868" s="160"/>
      <c r="H868" s="160"/>
      <c r="I868" s="160"/>
      <c r="J868" s="160"/>
      <c r="K868" s="160"/>
      <c r="L868" s="160"/>
      <c r="M868" s="160"/>
      <c r="N868" s="160"/>
      <c r="O868" s="160"/>
      <c r="P868" s="160"/>
      <c r="Q868" s="160"/>
      <c r="R868" s="160"/>
      <c r="S868" s="160"/>
      <c r="T868" s="160"/>
      <c r="U868" s="162"/>
      <c r="V868" s="162"/>
      <c r="W868" s="376">
        <v>0</v>
      </c>
      <c r="X868" s="376"/>
      <c r="Y868" s="376"/>
      <c r="Z868" s="376"/>
      <c r="AA868" s="376"/>
      <c r="AB868" s="376"/>
      <c r="AC868" s="169"/>
      <c r="AD868" s="376">
        <v>0</v>
      </c>
      <c r="AE868" s="376"/>
      <c r="AF868" s="376"/>
      <c r="AG868" s="376"/>
      <c r="AH868" s="376"/>
      <c r="AI868" s="376"/>
    </row>
    <row r="869" spans="1:35" ht="15" customHeight="1" hidden="1" outlineLevel="2" thickTop="1">
      <c r="A869" s="159"/>
      <c r="B869" s="160"/>
      <c r="C869" s="182"/>
      <c r="D869" s="182"/>
      <c r="E869" s="182"/>
      <c r="F869" s="182"/>
      <c r="G869" s="182"/>
      <c r="H869" s="182"/>
      <c r="I869" s="182"/>
      <c r="J869" s="182"/>
      <c r="K869" s="182"/>
      <c r="L869" s="182"/>
      <c r="M869" s="182"/>
      <c r="N869" s="182"/>
      <c r="O869" s="182"/>
      <c r="P869" s="182"/>
      <c r="Q869" s="182"/>
      <c r="R869" s="182"/>
      <c r="S869" s="182"/>
      <c r="T869" s="182"/>
      <c r="U869" s="182"/>
      <c r="V869" s="182"/>
      <c r="W869" s="183"/>
      <c r="X869" s="183"/>
      <c r="Y869" s="183"/>
      <c r="Z869" s="183"/>
      <c r="AA869" s="183"/>
      <c r="AB869" s="183"/>
      <c r="AC869" s="163"/>
      <c r="AD869" s="163"/>
      <c r="AE869" s="163"/>
      <c r="AF869" s="163"/>
      <c r="AG869" s="163"/>
      <c r="AH869" s="163"/>
      <c r="AI869" s="163"/>
    </row>
    <row r="870" spans="1:35" ht="15" customHeight="1" hidden="1" outlineLevel="2">
      <c r="A870" s="159"/>
      <c r="B870" s="160"/>
      <c r="C870" s="182" t="s">
        <v>661</v>
      </c>
      <c r="D870" s="182"/>
      <c r="E870" s="182"/>
      <c r="F870" s="182"/>
      <c r="G870" s="182"/>
      <c r="H870" s="182"/>
      <c r="I870" s="182"/>
      <c r="J870" s="182"/>
      <c r="K870" s="182"/>
      <c r="L870" s="182"/>
      <c r="M870" s="182"/>
      <c r="N870" s="182"/>
      <c r="O870" s="182"/>
      <c r="P870" s="182"/>
      <c r="Q870" s="182"/>
      <c r="R870" s="182"/>
      <c r="S870" s="182"/>
      <c r="T870" s="182"/>
      <c r="U870" s="182"/>
      <c r="V870" s="182"/>
      <c r="W870" s="183"/>
      <c r="X870" s="183"/>
      <c r="Y870" s="183"/>
      <c r="Z870" s="183"/>
      <c r="AA870" s="183"/>
      <c r="AB870" s="183"/>
      <c r="AC870" s="163"/>
      <c r="AD870" s="163"/>
      <c r="AE870" s="163"/>
      <c r="AF870" s="163"/>
      <c r="AG870" s="163"/>
      <c r="AH870" s="163"/>
      <c r="AI870" s="163"/>
    </row>
    <row r="871" spans="1:35" ht="66.75" customHeight="1" hidden="1" outlineLevel="2">
      <c r="A871" s="159"/>
      <c r="B871" s="160"/>
      <c r="C871" s="485" t="s">
        <v>662</v>
      </c>
      <c r="D871" s="485"/>
      <c r="E871" s="485"/>
      <c r="F871" s="485"/>
      <c r="G871" s="485"/>
      <c r="H871" s="485"/>
      <c r="I871" s="485"/>
      <c r="J871" s="485"/>
      <c r="K871" s="485"/>
      <c r="L871" s="485"/>
      <c r="M871" s="485"/>
      <c r="N871" s="485"/>
      <c r="O871" s="485"/>
      <c r="P871" s="485"/>
      <c r="Q871" s="485"/>
      <c r="R871" s="485"/>
      <c r="S871" s="485"/>
      <c r="T871" s="485"/>
      <c r="U871" s="485"/>
      <c r="V871" s="485"/>
      <c r="W871" s="485"/>
      <c r="X871" s="485"/>
      <c r="Y871" s="485"/>
      <c r="Z871" s="485"/>
      <c r="AA871" s="485"/>
      <c r="AB871" s="485"/>
      <c r="AC871" s="485"/>
      <c r="AD871" s="485"/>
      <c r="AE871" s="485"/>
      <c r="AF871" s="485"/>
      <c r="AG871" s="485"/>
      <c r="AH871" s="485"/>
      <c r="AI871" s="485"/>
    </row>
    <row r="872" spans="1:35" ht="1.5" customHeight="1" hidden="1" outlineLevel="1">
      <c r="A872" s="159"/>
      <c r="B872" s="160"/>
      <c r="C872" s="182"/>
      <c r="D872" s="182"/>
      <c r="E872" s="182"/>
      <c r="F872" s="182"/>
      <c r="G872" s="182"/>
      <c r="H872" s="182"/>
      <c r="I872" s="182"/>
      <c r="J872" s="182"/>
      <c r="K872" s="182"/>
      <c r="L872" s="182"/>
      <c r="M872" s="182"/>
      <c r="N872" s="182"/>
      <c r="O872" s="182"/>
      <c r="P872" s="182"/>
      <c r="Q872" s="182"/>
      <c r="R872" s="182"/>
      <c r="S872" s="182"/>
      <c r="T872" s="182"/>
      <c r="U872" s="182"/>
      <c r="V872" s="182"/>
      <c r="W872" s="183"/>
      <c r="X872" s="183"/>
      <c r="Y872" s="183"/>
      <c r="Z872" s="183"/>
      <c r="AA872" s="183"/>
      <c r="AB872" s="235"/>
      <c r="AC872" s="163"/>
      <c r="AD872" s="163"/>
      <c r="AE872" s="163"/>
      <c r="AF872" s="163"/>
      <c r="AG872" s="163"/>
      <c r="AH872" s="163"/>
      <c r="AI872" s="163"/>
    </row>
    <row r="873" spans="1:35" ht="12.75" customHeight="1" hidden="1" outlineLevel="2">
      <c r="A873" s="159"/>
      <c r="B873" s="160"/>
      <c r="C873" s="182"/>
      <c r="D873" s="182"/>
      <c r="E873" s="182"/>
      <c r="F873" s="182"/>
      <c r="G873" s="182"/>
      <c r="H873" s="182"/>
      <c r="I873" s="182"/>
      <c r="J873" s="182"/>
      <c r="K873" s="182"/>
      <c r="L873" s="182"/>
      <c r="M873" s="182"/>
      <c r="N873" s="182"/>
      <c r="O873" s="182"/>
      <c r="P873" s="182"/>
      <c r="Q873" s="182"/>
      <c r="R873" s="182"/>
      <c r="S873" s="182"/>
      <c r="T873" s="182"/>
      <c r="U873" s="182"/>
      <c r="V873" s="182"/>
      <c r="W873" s="183"/>
      <c r="X873" s="183"/>
      <c r="Y873" s="183"/>
      <c r="Z873" s="183"/>
      <c r="AA873" s="183"/>
      <c r="AB873" s="235"/>
      <c r="AC873" s="163"/>
      <c r="AD873" s="163"/>
      <c r="AE873" s="163"/>
      <c r="AF873" s="163"/>
      <c r="AG873" s="163"/>
      <c r="AH873" s="163"/>
      <c r="AI873" s="163"/>
    </row>
    <row r="874" spans="1:35" ht="15" customHeight="1" hidden="1" outlineLevel="2">
      <c r="A874" s="159"/>
      <c r="B874" s="160"/>
      <c r="C874" s="162" t="s">
        <v>663</v>
      </c>
      <c r="D874" s="162"/>
      <c r="E874" s="162"/>
      <c r="F874" s="162"/>
      <c r="G874" s="162"/>
      <c r="H874" s="162"/>
      <c r="I874" s="162"/>
      <c r="J874" s="162"/>
      <c r="K874" s="162"/>
      <c r="L874" s="162"/>
      <c r="M874" s="162"/>
      <c r="N874" s="162"/>
      <c r="O874" s="162"/>
      <c r="P874" s="162"/>
      <c r="Q874" s="162"/>
      <c r="R874" s="162"/>
      <c r="S874" s="162"/>
      <c r="T874" s="162"/>
      <c r="U874" s="162"/>
      <c r="V874" s="162"/>
      <c r="W874" s="163"/>
      <c r="X874" s="163"/>
      <c r="Y874" s="163"/>
      <c r="Z874" s="163"/>
      <c r="AA874" s="163"/>
      <c r="AB874" s="163"/>
      <c r="AC874" s="163"/>
      <c r="AD874" s="163"/>
      <c r="AE874" s="163"/>
      <c r="AF874" s="163"/>
      <c r="AG874" s="163"/>
      <c r="AH874" s="163"/>
      <c r="AI874" s="163"/>
    </row>
    <row r="875" spans="1:35" ht="15" customHeight="1" hidden="1" outlineLevel="2">
      <c r="A875" s="159"/>
      <c r="B875" s="160"/>
      <c r="C875" s="162"/>
      <c r="D875" s="162"/>
      <c r="E875" s="162"/>
      <c r="F875" s="162"/>
      <c r="G875" s="162"/>
      <c r="H875" s="162"/>
      <c r="I875" s="162"/>
      <c r="J875" s="162"/>
      <c r="K875" s="162"/>
      <c r="L875" s="162"/>
      <c r="M875" s="162"/>
      <c r="N875" s="162"/>
      <c r="O875" s="162"/>
      <c r="P875" s="162"/>
      <c r="Q875" s="162"/>
      <c r="R875" s="162"/>
      <c r="S875" s="162"/>
      <c r="T875" s="162"/>
      <c r="U875" s="162"/>
      <c r="V875" s="162"/>
      <c r="W875" s="163"/>
      <c r="X875" s="163"/>
      <c r="Y875" s="163"/>
      <c r="Z875" s="235"/>
      <c r="AA875" s="235"/>
      <c r="AB875" s="235"/>
      <c r="AC875" s="163"/>
      <c r="AD875" s="486"/>
      <c r="AE875" s="486"/>
      <c r="AF875" s="486"/>
      <c r="AG875" s="486"/>
      <c r="AH875" s="236"/>
      <c r="AI875" s="163"/>
    </row>
    <row r="876" spans="1:35" ht="15" customHeight="1" hidden="1" outlineLevel="2">
      <c r="A876" s="159"/>
      <c r="B876" s="160"/>
      <c r="C876" s="487" t="s">
        <v>664</v>
      </c>
      <c r="D876" s="487"/>
      <c r="E876" s="487"/>
      <c r="F876" s="487"/>
      <c r="G876" s="189"/>
      <c r="H876" s="488" t="s">
        <v>193</v>
      </c>
      <c r="I876" s="489"/>
      <c r="J876" s="489"/>
      <c r="K876" s="489"/>
      <c r="L876" s="489"/>
      <c r="M876" s="489"/>
      <c r="N876" s="489"/>
      <c r="O876" s="489"/>
      <c r="P876" s="489"/>
      <c r="Q876" s="489"/>
      <c r="R876" s="489"/>
      <c r="S876" s="489"/>
      <c r="T876" s="489"/>
      <c r="U876" s="489"/>
      <c r="V876" s="488" t="s">
        <v>395</v>
      </c>
      <c r="W876" s="489"/>
      <c r="X876" s="489"/>
      <c r="Y876" s="489"/>
      <c r="Z876" s="489"/>
      <c r="AA876" s="489"/>
      <c r="AB876" s="489"/>
      <c r="AC876" s="489"/>
      <c r="AD876" s="489"/>
      <c r="AE876" s="489"/>
      <c r="AF876" s="489"/>
      <c r="AG876" s="489"/>
      <c r="AH876" s="489"/>
      <c r="AI876" s="489"/>
    </row>
    <row r="877" spans="1:35" ht="63" customHeight="1" hidden="1" outlineLevel="2">
      <c r="A877" s="159"/>
      <c r="B877" s="160"/>
      <c r="C877" s="487"/>
      <c r="D877" s="487"/>
      <c r="E877" s="487"/>
      <c r="F877" s="487"/>
      <c r="G877" s="481" t="s">
        <v>665</v>
      </c>
      <c r="H877" s="481"/>
      <c r="I877" s="481"/>
      <c r="J877" s="481"/>
      <c r="K877" s="237"/>
      <c r="L877" s="481" t="s">
        <v>666</v>
      </c>
      <c r="M877" s="481"/>
      <c r="N877" s="481"/>
      <c r="O877" s="481"/>
      <c r="P877" s="238"/>
      <c r="Q877" s="490" t="s">
        <v>667</v>
      </c>
      <c r="R877" s="490"/>
      <c r="S877" s="490"/>
      <c r="T877" s="490"/>
      <c r="U877" s="239"/>
      <c r="V877" s="481" t="s">
        <v>665</v>
      </c>
      <c r="W877" s="481"/>
      <c r="X877" s="481"/>
      <c r="Y877" s="481"/>
      <c r="Z877" s="237"/>
      <c r="AA877" s="482" t="s">
        <v>666</v>
      </c>
      <c r="AB877" s="482"/>
      <c r="AC877" s="482"/>
      <c r="AD877" s="482"/>
      <c r="AE877" s="240"/>
      <c r="AF877" s="483" t="s">
        <v>667</v>
      </c>
      <c r="AG877" s="483"/>
      <c r="AH877" s="483"/>
      <c r="AI877" s="483"/>
    </row>
    <row r="878" spans="1:35" ht="15" customHeight="1" hidden="1" outlineLevel="2">
      <c r="A878" s="159"/>
      <c r="B878" s="160"/>
      <c r="C878" s="241"/>
      <c r="D878" s="241"/>
      <c r="E878" s="241"/>
      <c r="F878" s="241"/>
      <c r="G878" s="484" t="s">
        <v>668</v>
      </c>
      <c r="H878" s="484"/>
      <c r="I878" s="484"/>
      <c r="J878" s="484"/>
      <c r="K878" s="242"/>
      <c r="L878" s="484" t="s">
        <v>668</v>
      </c>
      <c r="M878" s="484"/>
      <c r="N878" s="484"/>
      <c r="O878" s="484"/>
      <c r="P878" s="243"/>
      <c r="Q878" s="484" t="s">
        <v>668</v>
      </c>
      <c r="R878" s="484"/>
      <c r="S878" s="484"/>
      <c r="T878" s="484"/>
      <c r="U878" s="244"/>
      <c r="V878" s="484" t="s">
        <v>668</v>
      </c>
      <c r="W878" s="484"/>
      <c r="X878" s="484"/>
      <c r="Y878" s="484"/>
      <c r="Z878" s="242"/>
      <c r="AA878" s="484" t="s">
        <v>668</v>
      </c>
      <c r="AB878" s="484"/>
      <c r="AC878" s="484"/>
      <c r="AD878" s="484"/>
      <c r="AE878" s="245"/>
      <c r="AF878" s="484" t="s">
        <v>668</v>
      </c>
      <c r="AG878" s="484"/>
      <c r="AH878" s="484"/>
      <c r="AI878" s="484"/>
    </row>
    <row r="879" spans="1:35" ht="15" customHeight="1" hidden="1" outlineLevel="2">
      <c r="A879" s="159"/>
      <c r="B879" s="160"/>
      <c r="C879" s="241"/>
      <c r="D879" s="241"/>
      <c r="E879" s="241"/>
      <c r="F879" s="241"/>
      <c r="G879" s="241"/>
      <c r="H879" s="241"/>
      <c r="I879" s="241"/>
      <c r="J879" s="241"/>
      <c r="K879" s="242"/>
      <c r="L879" s="242"/>
      <c r="M879" s="242"/>
      <c r="N879" s="242"/>
      <c r="O879" s="242"/>
      <c r="P879" s="243"/>
      <c r="Q879" s="244"/>
      <c r="R879" s="244"/>
      <c r="S879" s="244"/>
      <c r="T879" s="244"/>
      <c r="U879" s="244"/>
      <c r="V879" s="242"/>
      <c r="W879" s="242"/>
      <c r="X879" s="242"/>
      <c r="Y879" s="242"/>
      <c r="Z879" s="242"/>
      <c r="AA879" s="246"/>
      <c r="AB879" s="246"/>
      <c r="AC879" s="246"/>
      <c r="AD879" s="246"/>
      <c r="AE879" s="245"/>
      <c r="AF879" s="245"/>
      <c r="AG879" s="245"/>
      <c r="AH879" s="245"/>
      <c r="AI879" s="245"/>
    </row>
    <row r="880" spans="1:35" ht="15" customHeight="1" hidden="1" outlineLevel="2">
      <c r="A880" s="159"/>
      <c r="B880" s="160"/>
      <c r="C880" s="219" t="s">
        <v>669</v>
      </c>
      <c r="D880" s="194"/>
      <c r="E880" s="194"/>
      <c r="F880" s="194"/>
      <c r="G880" s="435">
        <v>0</v>
      </c>
      <c r="H880" s="435"/>
      <c r="I880" s="435"/>
      <c r="J880" s="435"/>
      <c r="K880" s="183"/>
      <c r="L880" s="435">
        <v>0</v>
      </c>
      <c r="M880" s="435"/>
      <c r="N880" s="435"/>
      <c r="O880" s="435"/>
      <c r="P880" s="202"/>
      <c r="Q880" s="435">
        <v>0</v>
      </c>
      <c r="R880" s="435"/>
      <c r="S880" s="435"/>
      <c r="T880" s="435"/>
      <c r="U880" s="202"/>
      <c r="V880" s="435">
        <v>0</v>
      </c>
      <c r="W880" s="435"/>
      <c r="X880" s="435"/>
      <c r="Y880" s="435"/>
      <c r="Z880" s="183"/>
      <c r="AA880" s="479">
        <v>0</v>
      </c>
      <c r="AB880" s="479"/>
      <c r="AC880" s="479"/>
      <c r="AD880" s="479"/>
      <c r="AE880" s="203"/>
      <c r="AF880" s="480">
        <v>0</v>
      </c>
      <c r="AG880" s="480"/>
      <c r="AH880" s="480"/>
      <c r="AI880" s="480"/>
    </row>
    <row r="881" spans="1:35" ht="15" customHeight="1" hidden="1" outlineLevel="2">
      <c r="A881" s="159"/>
      <c r="B881" s="160"/>
      <c r="C881" s="219" t="s">
        <v>670</v>
      </c>
      <c r="D881" s="194"/>
      <c r="E881" s="194"/>
      <c r="F881" s="194"/>
      <c r="G881" s="435">
        <v>0</v>
      </c>
      <c r="H881" s="435"/>
      <c r="I881" s="435"/>
      <c r="J881" s="435"/>
      <c r="K881" s="183"/>
      <c r="L881" s="435">
        <v>0</v>
      </c>
      <c r="M881" s="435"/>
      <c r="N881" s="435"/>
      <c r="O881" s="435"/>
      <c r="P881" s="202"/>
      <c r="Q881" s="435">
        <v>0</v>
      </c>
      <c r="R881" s="435"/>
      <c r="S881" s="435"/>
      <c r="T881" s="435"/>
      <c r="U881" s="202"/>
      <c r="V881" s="435">
        <v>0</v>
      </c>
      <c r="W881" s="435"/>
      <c r="X881" s="435"/>
      <c r="Y881" s="435"/>
      <c r="Z881" s="183"/>
      <c r="AA881" s="479">
        <v>0</v>
      </c>
      <c r="AB881" s="479"/>
      <c r="AC881" s="479"/>
      <c r="AD881" s="479"/>
      <c r="AE881" s="202"/>
      <c r="AF881" s="479">
        <v>0</v>
      </c>
      <c r="AG881" s="479"/>
      <c r="AH881" s="479"/>
      <c r="AI881" s="479"/>
    </row>
    <row r="882" spans="1:35" ht="15" customHeight="1" hidden="1" outlineLevel="2">
      <c r="A882" s="159"/>
      <c r="B882" s="160"/>
      <c r="C882" s="219" t="s">
        <v>671</v>
      </c>
      <c r="D882" s="194"/>
      <c r="E882" s="194"/>
      <c r="F882" s="194"/>
      <c r="G882" s="435">
        <v>0</v>
      </c>
      <c r="H882" s="435"/>
      <c r="I882" s="435"/>
      <c r="J882" s="435"/>
      <c r="K882" s="183"/>
      <c r="L882" s="435">
        <v>0</v>
      </c>
      <c r="M882" s="435"/>
      <c r="N882" s="435"/>
      <c r="O882" s="435"/>
      <c r="P882" s="202"/>
      <c r="Q882" s="435">
        <v>0</v>
      </c>
      <c r="R882" s="435"/>
      <c r="S882" s="435"/>
      <c r="T882" s="435"/>
      <c r="U882" s="202"/>
      <c r="V882" s="435">
        <v>0</v>
      </c>
      <c r="W882" s="435"/>
      <c r="X882" s="435"/>
      <c r="Y882" s="435"/>
      <c r="Z882" s="183"/>
      <c r="AA882" s="479">
        <v>0</v>
      </c>
      <c r="AB882" s="479"/>
      <c r="AC882" s="479"/>
      <c r="AD882" s="479"/>
      <c r="AE882" s="203"/>
      <c r="AF882" s="480">
        <v>0</v>
      </c>
      <c r="AG882" s="480"/>
      <c r="AH882" s="480"/>
      <c r="AI882" s="480"/>
    </row>
    <row r="883" spans="1:35" ht="15" customHeight="1" hidden="1" outlineLevel="2">
      <c r="A883" s="159"/>
      <c r="B883" s="160"/>
      <c r="C883" s="219"/>
      <c r="D883" s="194"/>
      <c r="E883" s="194"/>
      <c r="F883" s="194"/>
      <c r="G883" s="194"/>
      <c r="H883" s="183"/>
      <c r="I883" s="183"/>
      <c r="J883" s="183"/>
      <c r="K883" s="183"/>
      <c r="L883" s="183"/>
      <c r="M883" s="202"/>
      <c r="N883" s="202"/>
      <c r="O883" s="202"/>
      <c r="P883" s="202"/>
      <c r="Q883" s="202"/>
      <c r="R883" s="202"/>
      <c r="S883" s="202"/>
      <c r="T883" s="202"/>
      <c r="U883" s="202"/>
      <c r="V883" s="183"/>
      <c r="W883" s="183"/>
      <c r="X883" s="183"/>
      <c r="Y883" s="183"/>
      <c r="Z883" s="183"/>
      <c r="AA883" s="202"/>
      <c r="AB883" s="202"/>
      <c r="AC883" s="202"/>
      <c r="AD883" s="202"/>
      <c r="AE883" s="203"/>
      <c r="AF883" s="203"/>
      <c r="AG883" s="203"/>
      <c r="AH883" s="203"/>
      <c r="AI883" s="203"/>
    </row>
    <row r="884" spans="1:35" ht="15" customHeight="1" hidden="1" outlineLevel="2" thickBot="1">
      <c r="A884" s="159"/>
      <c r="B884" s="160"/>
      <c r="C884" s="170" t="s">
        <v>448</v>
      </c>
      <c r="D884" s="216"/>
      <c r="E884" s="216"/>
      <c r="F884" s="216"/>
      <c r="G884" s="476">
        <v>0</v>
      </c>
      <c r="H884" s="476"/>
      <c r="I884" s="476"/>
      <c r="J884" s="476"/>
      <c r="K884" s="215"/>
      <c r="L884" s="476">
        <v>0</v>
      </c>
      <c r="M884" s="476"/>
      <c r="N884" s="476"/>
      <c r="O884" s="476"/>
      <c r="P884" s="247"/>
      <c r="Q884" s="476">
        <v>0</v>
      </c>
      <c r="R884" s="476"/>
      <c r="S884" s="476"/>
      <c r="T884" s="476"/>
      <c r="U884" s="247"/>
      <c r="V884" s="476">
        <v>0</v>
      </c>
      <c r="W884" s="476"/>
      <c r="X884" s="476"/>
      <c r="Y884" s="476"/>
      <c r="Z884" s="215"/>
      <c r="AA884" s="477">
        <v>0</v>
      </c>
      <c r="AB884" s="477"/>
      <c r="AC884" s="477"/>
      <c r="AD884" s="477"/>
      <c r="AE884" s="248"/>
      <c r="AF884" s="478">
        <v>0</v>
      </c>
      <c r="AG884" s="478"/>
      <c r="AH884" s="478"/>
      <c r="AI884" s="478"/>
    </row>
    <row r="885" spans="1:35" ht="1.5" customHeight="1" hidden="1" outlineLevel="1" thickTop="1">
      <c r="A885" s="159"/>
      <c r="B885" s="160"/>
      <c r="C885" s="162"/>
      <c r="D885" s="162"/>
      <c r="E885" s="162"/>
      <c r="F885" s="162"/>
      <c r="G885" s="162"/>
      <c r="H885" s="162"/>
      <c r="I885" s="162"/>
      <c r="J885" s="162"/>
      <c r="K885" s="162"/>
      <c r="L885" s="162"/>
      <c r="M885" s="162"/>
      <c r="N885" s="162"/>
      <c r="O885" s="162"/>
      <c r="P885" s="162"/>
      <c r="Q885" s="162"/>
      <c r="R885" s="162"/>
      <c r="S885" s="162"/>
      <c r="T885" s="162"/>
      <c r="U885" s="162"/>
      <c r="V885" s="162"/>
      <c r="W885" s="163"/>
      <c r="X885" s="163"/>
      <c r="Y885" s="163"/>
      <c r="Z885" s="163"/>
      <c r="AA885" s="163"/>
      <c r="AB885" s="163"/>
      <c r="AC885" s="163"/>
      <c r="AD885" s="163"/>
      <c r="AE885" s="163"/>
      <c r="AF885" s="163"/>
      <c r="AG885" s="163"/>
      <c r="AH885" s="163"/>
      <c r="AI885" s="163"/>
    </row>
    <row r="886" spans="1:35" ht="12.75" customHeight="1" hidden="1" outlineLevel="2">
      <c r="A886" s="159"/>
      <c r="B886" s="160"/>
      <c r="C886" s="182"/>
      <c r="D886" s="182"/>
      <c r="E886" s="182"/>
      <c r="F886" s="182"/>
      <c r="G886" s="182"/>
      <c r="H886" s="182"/>
      <c r="I886" s="182"/>
      <c r="J886" s="182"/>
      <c r="K886" s="182"/>
      <c r="L886" s="182"/>
      <c r="M886" s="182"/>
      <c r="N886" s="182"/>
      <c r="O886" s="182"/>
      <c r="P886" s="182"/>
      <c r="Q886" s="182"/>
      <c r="R886" s="182"/>
      <c r="S886" s="182"/>
      <c r="T886" s="182"/>
      <c r="U886" s="182"/>
      <c r="V886" s="182"/>
      <c r="W886" s="183"/>
      <c r="X886" s="183"/>
      <c r="Y886" s="183"/>
      <c r="Z886" s="183"/>
      <c r="AA886" s="183"/>
      <c r="AB886" s="235"/>
      <c r="AC886" s="163"/>
      <c r="AD886" s="163"/>
      <c r="AE886" s="163"/>
      <c r="AF886" s="163"/>
      <c r="AG886" s="163"/>
      <c r="AH886" s="163"/>
      <c r="AI886" s="163"/>
    </row>
    <row r="887" spans="1:35" ht="15" customHeight="1" hidden="1" outlineLevel="2">
      <c r="A887" s="159"/>
      <c r="B887" s="160"/>
      <c r="C887" s="182" t="s">
        <v>672</v>
      </c>
      <c r="D887" s="182"/>
      <c r="E887" s="182"/>
      <c r="F887" s="182"/>
      <c r="G887" s="182"/>
      <c r="H887" s="182"/>
      <c r="I887" s="182"/>
      <c r="J887" s="182"/>
      <c r="K887" s="182"/>
      <c r="L887" s="182"/>
      <c r="M887" s="182"/>
      <c r="N887" s="182"/>
      <c r="O887" s="182"/>
      <c r="P887" s="182"/>
      <c r="Q887" s="182"/>
      <c r="R887" s="182"/>
      <c r="S887" s="182"/>
      <c r="T887" s="182"/>
      <c r="U887" s="182"/>
      <c r="V887" s="182"/>
      <c r="W887" s="183"/>
      <c r="X887" s="183"/>
      <c r="Y887" s="183"/>
      <c r="Z887" s="183"/>
      <c r="AA887" s="183"/>
      <c r="AB887" s="183"/>
      <c r="AC887" s="163"/>
      <c r="AD887" s="163"/>
      <c r="AE887" s="163"/>
      <c r="AF887" s="163"/>
      <c r="AG887" s="163"/>
      <c r="AH887" s="163"/>
      <c r="AI887" s="163"/>
    </row>
    <row r="888" spans="1:35" ht="15" customHeight="1" hidden="1" outlineLevel="2">
      <c r="A888" s="159"/>
      <c r="B888" s="160"/>
      <c r="C888" s="475" t="s">
        <v>442</v>
      </c>
      <c r="D888" s="475"/>
      <c r="E888" s="475"/>
      <c r="F888" s="475"/>
      <c r="G888" s="475"/>
      <c r="H888" s="475"/>
      <c r="I888" s="475"/>
      <c r="J888" s="475"/>
      <c r="K888" s="475"/>
      <c r="L888" s="475"/>
      <c r="M888" s="475"/>
      <c r="N888" s="475"/>
      <c r="O888" s="475"/>
      <c r="P888" s="475"/>
      <c r="Q888" s="475"/>
      <c r="R888" s="475"/>
      <c r="S888" s="475"/>
      <c r="T888" s="475"/>
      <c r="U888" s="475"/>
      <c r="V888" s="475"/>
      <c r="W888" s="475"/>
      <c r="X888" s="475"/>
      <c r="Y888" s="475"/>
      <c r="Z888" s="475"/>
      <c r="AA888" s="475"/>
      <c r="AB888" s="475"/>
      <c r="AC888" s="475"/>
      <c r="AD888" s="475"/>
      <c r="AE888" s="475"/>
      <c r="AF888" s="475"/>
      <c r="AG888" s="475"/>
      <c r="AH888" s="475"/>
      <c r="AI888" s="475"/>
    </row>
    <row r="889" spans="1:35" ht="1.5" customHeight="1" hidden="1" outlineLevel="1">
      <c r="A889" s="159"/>
      <c r="B889" s="160"/>
      <c r="C889" s="182"/>
      <c r="D889" s="182"/>
      <c r="E889" s="182"/>
      <c r="F889" s="182"/>
      <c r="G889" s="182"/>
      <c r="H889" s="182"/>
      <c r="I889" s="182"/>
      <c r="J889" s="182"/>
      <c r="K889" s="182"/>
      <c r="L889" s="182"/>
      <c r="M889" s="182"/>
      <c r="N889" s="182"/>
      <c r="O889" s="182"/>
      <c r="P889" s="182"/>
      <c r="Q889" s="182"/>
      <c r="R889" s="182"/>
      <c r="S889" s="182"/>
      <c r="T889" s="182"/>
      <c r="U889" s="182"/>
      <c r="V889" s="182"/>
      <c r="W889" s="183"/>
      <c r="X889" s="183"/>
      <c r="Y889" s="183"/>
      <c r="Z889" s="183"/>
      <c r="AA889" s="183"/>
      <c r="AB889" s="183"/>
      <c r="AC889" s="163"/>
      <c r="AD889" s="163"/>
      <c r="AE889" s="163"/>
      <c r="AF889" s="163"/>
      <c r="AG889" s="163"/>
      <c r="AH889" s="163"/>
      <c r="AI889" s="163"/>
    </row>
    <row r="890" spans="1:35" ht="1.5" customHeight="1" hidden="1">
      <c r="A890" s="159"/>
      <c r="B890" s="160"/>
      <c r="C890" s="182"/>
      <c r="D890" s="182"/>
      <c r="E890" s="182"/>
      <c r="F890" s="182"/>
      <c r="G890" s="182"/>
      <c r="H890" s="182"/>
      <c r="I890" s="182"/>
      <c r="J890" s="182"/>
      <c r="K890" s="182"/>
      <c r="L890" s="182"/>
      <c r="M890" s="182"/>
      <c r="N890" s="182"/>
      <c r="O890" s="182"/>
      <c r="P890" s="182"/>
      <c r="Q890" s="182"/>
      <c r="R890" s="182"/>
      <c r="S890" s="182"/>
      <c r="T890" s="182"/>
      <c r="U890" s="182"/>
      <c r="V890" s="182"/>
      <c r="W890" s="183"/>
      <c r="X890" s="183"/>
      <c r="Y890" s="183"/>
      <c r="Z890" s="183"/>
      <c r="AA890" s="183"/>
      <c r="AB890" s="183"/>
      <c r="AC890" s="163"/>
      <c r="AD890" s="163"/>
      <c r="AE890" s="163"/>
      <c r="AF890" s="163"/>
      <c r="AG890" s="163"/>
      <c r="AH890" s="163"/>
      <c r="AI890" s="163"/>
    </row>
    <row r="891" spans="1:35" ht="12.75" customHeight="1" hidden="1" outlineLevel="1">
      <c r="A891" s="234"/>
      <c r="B891" s="168"/>
      <c r="C891" s="162"/>
      <c r="D891" s="162"/>
      <c r="E891" s="162"/>
      <c r="F891" s="162"/>
      <c r="G891" s="162"/>
      <c r="H891" s="162"/>
      <c r="I891" s="162"/>
      <c r="J891" s="162"/>
      <c r="K891" s="162"/>
      <c r="L891" s="162"/>
      <c r="M891" s="162"/>
      <c r="N891" s="162"/>
      <c r="O891" s="162"/>
      <c r="P891" s="162"/>
      <c r="Q891" s="162"/>
      <c r="R891" s="162"/>
      <c r="S891" s="162"/>
      <c r="T891" s="162"/>
      <c r="U891" s="162"/>
      <c r="V891" s="162"/>
      <c r="W891" s="448"/>
      <c r="X891" s="448"/>
      <c r="Y891" s="448"/>
      <c r="Z891" s="448"/>
      <c r="AA891" s="448"/>
      <c r="AB891" s="448"/>
      <c r="AC891" s="163"/>
      <c r="AD891" s="448"/>
      <c r="AE891" s="448"/>
      <c r="AF891" s="448"/>
      <c r="AG891" s="448"/>
      <c r="AH891" s="448"/>
      <c r="AI891" s="448"/>
    </row>
    <row r="892" spans="1:35" ht="15" customHeight="1" hidden="1" outlineLevel="1">
      <c r="A892" s="159">
        <v>17</v>
      </c>
      <c r="B892" s="160" t="s">
        <v>194</v>
      </c>
      <c r="C892" s="161" t="s">
        <v>673</v>
      </c>
      <c r="D892" s="161"/>
      <c r="E892" s="161"/>
      <c r="F892" s="161"/>
      <c r="G892" s="161"/>
      <c r="H892" s="161"/>
      <c r="I892" s="161"/>
      <c r="J892" s="161"/>
      <c r="K892" s="161"/>
      <c r="L892" s="161"/>
      <c r="M892" s="161"/>
      <c r="N892" s="161"/>
      <c r="O892" s="161"/>
      <c r="P892" s="161"/>
      <c r="Q892" s="161"/>
      <c r="R892" s="161"/>
      <c r="S892" s="161"/>
      <c r="T892" s="161"/>
      <c r="U892" s="162"/>
      <c r="V892" s="162"/>
      <c r="W892" s="163"/>
      <c r="X892" s="163"/>
      <c r="Y892" s="163"/>
      <c r="Z892" s="163"/>
      <c r="AA892" s="163"/>
      <c r="AB892" s="163"/>
      <c r="AC892" s="163"/>
      <c r="AD892" s="163"/>
      <c r="AE892" s="163"/>
      <c r="AF892" s="163"/>
      <c r="AG892" s="163"/>
      <c r="AH892" s="163"/>
      <c r="AI892" s="163"/>
    </row>
    <row r="893" spans="1:35" ht="15" customHeight="1" hidden="1" outlineLevel="1">
      <c r="A893" s="159"/>
      <c r="B893" s="160"/>
      <c r="C893" s="165"/>
      <c r="D893" s="165"/>
      <c r="E893" s="165"/>
      <c r="F893" s="165"/>
      <c r="G893" s="165"/>
      <c r="H893" s="165"/>
      <c r="I893" s="165"/>
      <c r="J893" s="165"/>
      <c r="K893" s="165"/>
      <c r="L893" s="165"/>
      <c r="M893" s="165"/>
      <c r="N893" s="165"/>
      <c r="O893" s="165"/>
      <c r="P893" s="165"/>
      <c r="Q893" s="165"/>
      <c r="R893" s="165"/>
      <c r="S893" s="165"/>
      <c r="T893" s="165"/>
      <c r="U893" s="162"/>
      <c r="V893" s="162"/>
      <c r="W893" s="402" t="s">
        <v>9</v>
      </c>
      <c r="X893" s="402"/>
      <c r="Y893" s="402"/>
      <c r="Z893" s="402"/>
      <c r="AA893" s="402"/>
      <c r="AB893" s="402"/>
      <c r="AC893" s="166"/>
      <c r="AD893" s="402" t="s">
        <v>10</v>
      </c>
      <c r="AE893" s="402"/>
      <c r="AF893" s="402"/>
      <c r="AG893" s="402"/>
      <c r="AH893" s="402"/>
      <c r="AI893" s="402"/>
    </row>
    <row r="894" spans="1:35" ht="15" customHeight="1" hidden="1" outlineLevel="1">
      <c r="A894" s="159"/>
      <c r="B894" s="160"/>
      <c r="C894" s="165"/>
      <c r="D894" s="165"/>
      <c r="E894" s="165"/>
      <c r="F894" s="165"/>
      <c r="G894" s="165"/>
      <c r="H894" s="165"/>
      <c r="I894" s="165"/>
      <c r="J894" s="165"/>
      <c r="K894" s="165"/>
      <c r="L894" s="165"/>
      <c r="M894" s="165"/>
      <c r="N894" s="165"/>
      <c r="O894" s="165"/>
      <c r="P894" s="165"/>
      <c r="Q894" s="165"/>
      <c r="R894" s="165"/>
      <c r="S894" s="165"/>
      <c r="T894" s="165"/>
      <c r="U894" s="162"/>
      <c r="V894" s="162"/>
      <c r="W894" s="403" t="s">
        <v>11</v>
      </c>
      <c r="X894" s="403"/>
      <c r="Y894" s="403"/>
      <c r="Z894" s="403"/>
      <c r="AA894" s="403"/>
      <c r="AB894" s="403"/>
      <c r="AC894" s="166"/>
      <c r="AD894" s="403" t="s">
        <v>11</v>
      </c>
      <c r="AE894" s="403"/>
      <c r="AF894" s="403"/>
      <c r="AG894" s="403"/>
      <c r="AH894" s="403"/>
      <c r="AI894" s="403"/>
    </row>
    <row r="895" spans="1:35" ht="15" customHeight="1" hidden="1" outlineLevel="1">
      <c r="A895" s="159"/>
      <c r="B895" s="160"/>
      <c r="C895" s="168"/>
      <c r="D895" s="160"/>
      <c r="E895" s="160"/>
      <c r="F895" s="160"/>
      <c r="G895" s="160"/>
      <c r="H895" s="160"/>
      <c r="I895" s="160"/>
      <c r="J895" s="160"/>
      <c r="K895" s="160"/>
      <c r="L895" s="160"/>
      <c r="M895" s="160"/>
      <c r="N895" s="160"/>
      <c r="O895" s="160"/>
      <c r="P895" s="160"/>
      <c r="Q895" s="160"/>
      <c r="R895" s="160"/>
      <c r="S895" s="160"/>
      <c r="T895" s="160"/>
      <c r="U895" s="162"/>
      <c r="V895" s="162"/>
      <c r="W895" s="375"/>
      <c r="X895" s="375"/>
      <c r="Y895" s="375"/>
      <c r="Z895" s="375"/>
      <c r="AA895" s="375"/>
      <c r="AB895" s="375"/>
      <c r="AC895" s="169"/>
      <c r="AD895" s="375"/>
      <c r="AE895" s="375"/>
      <c r="AF895" s="375"/>
      <c r="AG895" s="375"/>
      <c r="AH895" s="375"/>
      <c r="AI895" s="375"/>
    </row>
    <row r="896" spans="1:35" ht="15" customHeight="1" hidden="1" outlineLevel="1">
      <c r="A896" s="159"/>
      <c r="B896" s="160"/>
      <c r="C896" s="168" t="s">
        <v>674</v>
      </c>
      <c r="D896" s="160"/>
      <c r="E896" s="160"/>
      <c r="F896" s="160"/>
      <c r="G896" s="160"/>
      <c r="H896" s="160"/>
      <c r="I896" s="160"/>
      <c r="J896" s="160"/>
      <c r="K896" s="160"/>
      <c r="L896" s="160"/>
      <c r="M896" s="160"/>
      <c r="N896" s="160"/>
      <c r="O896" s="160"/>
      <c r="P896" s="160"/>
      <c r="Q896" s="160"/>
      <c r="R896" s="160"/>
      <c r="S896" s="160"/>
      <c r="T896" s="160"/>
      <c r="U896" s="162"/>
      <c r="V896" s="162"/>
      <c r="W896" s="375">
        <v>0</v>
      </c>
      <c r="X896" s="375"/>
      <c r="Y896" s="375"/>
      <c r="Z896" s="375"/>
      <c r="AA896" s="375"/>
      <c r="AB896" s="375"/>
      <c r="AC896" s="169"/>
      <c r="AD896" s="375">
        <v>0</v>
      </c>
      <c r="AE896" s="375"/>
      <c r="AF896" s="375"/>
      <c r="AG896" s="375"/>
      <c r="AH896" s="375"/>
      <c r="AI896" s="375"/>
    </row>
    <row r="897" spans="1:35" ht="15" customHeight="1" hidden="1" outlineLevel="1">
      <c r="A897" s="159"/>
      <c r="B897" s="160"/>
      <c r="C897" s="249" t="s">
        <v>675</v>
      </c>
      <c r="D897" s="176" t="s">
        <v>676</v>
      </c>
      <c r="E897" s="176"/>
      <c r="F897" s="176"/>
      <c r="G897" s="176"/>
      <c r="H897" s="176"/>
      <c r="I897" s="176"/>
      <c r="J897" s="176"/>
      <c r="K897" s="176"/>
      <c r="L897" s="176"/>
      <c r="M897" s="176"/>
      <c r="N897" s="176"/>
      <c r="O897" s="176"/>
      <c r="P897" s="176"/>
      <c r="Q897" s="176"/>
      <c r="R897" s="176"/>
      <c r="S897" s="176"/>
      <c r="T897" s="176"/>
      <c r="U897" s="184"/>
      <c r="V897" s="184"/>
      <c r="W897" s="415"/>
      <c r="X897" s="415"/>
      <c r="Y897" s="415"/>
      <c r="Z897" s="415"/>
      <c r="AA897" s="415"/>
      <c r="AB897" s="415"/>
      <c r="AC897" s="211"/>
      <c r="AD897" s="415"/>
      <c r="AE897" s="415"/>
      <c r="AF897" s="415"/>
      <c r="AG897" s="415"/>
      <c r="AH897" s="415"/>
      <c r="AI897" s="415"/>
    </row>
    <row r="898" spans="1:35" ht="15" customHeight="1" hidden="1" outlineLevel="1">
      <c r="A898" s="159"/>
      <c r="B898" s="160"/>
      <c r="C898" s="249" t="s">
        <v>675</v>
      </c>
      <c r="D898" s="176" t="s">
        <v>677</v>
      </c>
      <c r="E898" s="176"/>
      <c r="F898" s="176"/>
      <c r="G898" s="176"/>
      <c r="H898" s="176"/>
      <c r="I898" s="176"/>
      <c r="J898" s="176"/>
      <c r="K898" s="176"/>
      <c r="L898" s="176"/>
      <c r="M898" s="176"/>
      <c r="N898" s="176"/>
      <c r="O898" s="176"/>
      <c r="P898" s="176"/>
      <c r="Q898" s="176"/>
      <c r="R898" s="176"/>
      <c r="S898" s="176"/>
      <c r="T898" s="176"/>
      <c r="U898" s="184"/>
      <c r="V898" s="184"/>
      <c r="W898" s="415"/>
      <c r="X898" s="415"/>
      <c r="Y898" s="415"/>
      <c r="Z898" s="415"/>
      <c r="AA898" s="415"/>
      <c r="AB898" s="415"/>
      <c r="AC898" s="211"/>
      <c r="AD898" s="415"/>
      <c r="AE898" s="415"/>
      <c r="AF898" s="415"/>
      <c r="AG898" s="415"/>
      <c r="AH898" s="415"/>
      <c r="AI898" s="415"/>
    </row>
    <row r="899" spans="1:35" ht="15" customHeight="1" hidden="1" outlineLevel="1">
      <c r="A899" s="159"/>
      <c r="B899" s="160"/>
      <c r="C899" s="168" t="s">
        <v>678</v>
      </c>
      <c r="D899" s="160"/>
      <c r="E899" s="160"/>
      <c r="F899" s="160"/>
      <c r="G899" s="160"/>
      <c r="H899" s="160"/>
      <c r="I899" s="160"/>
      <c r="J899" s="160"/>
      <c r="K899" s="160"/>
      <c r="L899" s="160"/>
      <c r="M899" s="160"/>
      <c r="N899" s="160"/>
      <c r="O899" s="160"/>
      <c r="P899" s="160"/>
      <c r="Q899" s="160"/>
      <c r="R899" s="160"/>
      <c r="S899" s="160"/>
      <c r="T899" s="160"/>
      <c r="U899" s="162"/>
      <c r="V899" s="162"/>
      <c r="W899" s="375">
        <v>0</v>
      </c>
      <c r="X899" s="375"/>
      <c r="Y899" s="375"/>
      <c r="Z899" s="375"/>
      <c r="AA899" s="375"/>
      <c r="AB899" s="375"/>
      <c r="AC899" s="169"/>
      <c r="AD899" s="375">
        <v>0</v>
      </c>
      <c r="AE899" s="375"/>
      <c r="AF899" s="375"/>
      <c r="AG899" s="375"/>
      <c r="AH899" s="375"/>
      <c r="AI899" s="375"/>
    </row>
    <row r="900" spans="1:35" ht="15" customHeight="1" hidden="1" outlineLevel="1">
      <c r="A900" s="159"/>
      <c r="B900" s="160"/>
      <c r="C900" s="162"/>
      <c r="D900" s="162"/>
      <c r="E900" s="162"/>
      <c r="F900" s="162"/>
      <c r="G900" s="162"/>
      <c r="H900" s="162"/>
      <c r="I900" s="162"/>
      <c r="J900" s="162"/>
      <c r="K900" s="162"/>
      <c r="L900" s="162"/>
      <c r="M900" s="162"/>
      <c r="N900" s="162"/>
      <c r="O900" s="162"/>
      <c r="P900" s="162"/>
      <c r="Q900" s="162"/>
      <c r="R900" s="162"/>
      <c r="S900" s="162"/>
      <c r="T900" s="162"/>
      <c r="U900" s="162"/>
      <c r="V900" s="162"/>
      <c r="W900" s="375"/>
      <c r="X900" s="375"/>
      <c r="Y900" s="375"/>
      <c r="Z900" s="375"/>
      <c r="AA900" s="375"/>
      <c r="AB900" s="375"/>
      <c r="AC900" s="169"/>
      <c r="AD900" s="375"/>
      <c r="AE900" s="375"/>
      <c r="AF900" s="375"/>
      <c r="AG900" s="375"/>
      <c r="AH900" s="375"/>
      <c r="AI900" s="375"/>
    </row>
    <row r="901" spans="1:35" ht="15" customHeight="1" hidden="1" outlineLevel="1" thickBot="1">
      <c r="A901" s="159"/>
      <c r="B901" s="160"/>
      <c r="C901" s="170" t="s">
        <v>448</v>
      </c>
      <c r="D901" s="160"/>
      <c r="E901" s="160"/>
      <c r="F901" s="160"/>
      <c r="G901" s="160"/>
      <c r="H901" s="160"/>
      <c r="I901" s="160"/>
      <c r="J901" s="160"/>
      <c r="K901" s="160"/>
      <c r="L901" s="160"/>
      <c r="M901" s="160"/>
      <c r="N901" s="160"/>
      <c r="O901" s="160"/>
      <c r="P901" s="160"/>
      <c r="Q901" s="160"/>
      <c r="R901" s="160"/>
      <c r="S901" s="160"/>
      <c r="T901" s="160"/>
      <c r="U901" s="162"/>
      <c r="V901" s="162"/>
      <c r="W901" s="376">
        <v>0</v>
      </c>
      <c r="X901" s="376"/>
      <c r="Y901" s="376"/>
      <c r="Z901" s="376"/>
      <c r="AA901" s="376"/>
      <c r="AB901" s="376"/>
      <c r="AC901" s="169"/>
      <c r="AD901" s="376">
        <v>0</v>
      </c>
      <c r="AE901" s="376"/>
      <c r="AF901" s="376"/>
      <c r="AG901" s="376"/>
      <c r="AH901" s="376"/>
      <c r="AI901" s="376"/>
    </row>
    <row r="902" spans="1:35" ht="1.5" customHeight="1" collapsed="1">
      <c r="A902" s="159"/>
      <c r="B902" s="160"/>
      <c r="C902" s="160"/>
      <c r="D902" s="160"/>
      <c r="E902" s="160"/>
      <c r="F902" s="160"/>
      <c r="G902" s="160"/>
      <c r="H902" s="160"/>
      <c r="I902" s="160"/>
      <c r="J902" s="160"/>
      <c r="K902" s="160"/>
      <c r="L902" s="160"/>
      <c r="M902" s="160"/>
      <c r="N902" s="160"/>
      <c r="O902" s="160"/>
      <c r="P902" s="160"/>
      <c r="Q902" s="160"/>
      <c r="R902" s="160"/>
      <c r="S902" s="160"/>
      <c r="T902" s="160"/>
      <c r="U902" s="162"/>
      <c r="V902" s="162"/>
      <c r="W902" s="172"/>
      <c r="X902" s="172"/>
      <c r="Y902" s="172"/>
      <c r="Z902" s="172"/>
      <c r="AA902" s="172"/>
      <c r="AB902" s="172"/>
      <c r="AC902" s="163"/>
      <c r="AD902" s="172"/>
      <c r="AE902" s="172"/>
      <c r="AF902" s="172"/>
      <c r="AG902" s="172"/>
      <c r="AH902" s="172"/>
      <c r="AI902" s="172"/>
    </row>
    <row r="903" spans="1:35" ht="11.25" customHeight="1" outlineLevel="1">
      <c r="A903" s="159"/>
      <c r="B903" s="160"/>
      <c r="C903" s="162"/>
      <c r="D903" s="162"/>
      <c r="E903" s="162"/>
      <c r="F903" s="162"/>
      <c r="G903" s="162"/>
      <c r="H903" s="162"/>
      <c r="I903" s="162"/>
      <c r="J903" s="162"/>
      <c r="K903" s="162"/>
      <c r="L903" s="162"/>
      <c r="M903" s="162"/>
      <c r="N903" s="162"/>
      <c r="O903" s="162"/>
      <c r="P903" s="162"/>
      <c r="Q903" s="162"/>
      <c r="R903" s="162"/>
      <c r="S903" s="162"/>
      <c r="T903" s="162"/>
      <c r="U903" s="162"/>
      <c r="V903" s="162"/>
      <c r="W903" s="163"/>
      <c r="X903" s="163"/>
      <c r="Y903" s="163"/>
      <c r="Z903" s="163"/>
      <c r="AA903" s="163"/>
      <c r="AB903" s="163"/>
      <c r="AC903" s="163"/>
      <c r="AD903" s="163"/>
      <c r="AE903" s="163"/>
      <c r="AF903" s="163"/>
      <c r="AG903" s="163"/>
      <c r="AH903" s="163"/>
      <c r="AI903" s="163"/>
    </row>
    <row r="904" spans="1:35" ht="15" customHeight="1" outlineLevel="1">
      <c r="A904" s="159">
        <v>16</v>
      </c>
      <c r="B904" s="160" t="s">
        <v>194</v>
      </c>
      <c r="C904" s="161" t="s">
        <v>679</v>
      </c>
      <c r="D904" s="162"/>
      <c r="E904" s="162"/>
      <c r="F904" s="162"/>
      <c r="G904" s="162"/>
      <c r="H904" s="162"/>
      <c r="I904" s="162"/>
      <c r="J904" s="162"/>
      <c r="K904" s="162"/>
      <c r="L904" s="162"/>
      <c r="M904" s="162"/>
      <c r="N904" s="162"/>
      <c r="O904" s="162"/>
      <c r="P904" s="162"/>
      <c r="Q904" s="162"/>
      <c r="R904" s="162"/>
      <c r="S904" s="162"/>
      <c r="T904" s="162"/>
      <c r="U904" s="162"/>
      <c r="V904" s="162"/>
      <c r="W904" s="163"/>
      <c r="X904" s="163"/>
      <c r="Y904" s="163"/>
      <c r="Z904" s="163"/>
      <c r="AA904" s="163"/>
      <c r="AB904" s="163"/>
      <c r="AC904" s="163"/>
      <c r="AD904" s="163"/>
      <c r="AE904" s="163"/>
      <c r="AF904" s="163"/>
      <c r="AG904" s="163"/>
      <c r="AH904" s="163"/>
      <c r="AI904" s="163"/>
    </row>
    <row r="905" spans="1:35" ht="15" customHeight="1" outlineLevel="1">
      <c r="A905" s="159"/>
      <c r="B905" s="160"/>
      <c r="C905" s="162"/>
      <c r="D905" s="162"/>
      <c r="E905" s="162"/>
      <c r="F905" s="162"/>
      <c r="G905" s="162"/>
      <c r="H905" s="162"/>
      <c r="I905" s="162"/>
      <c r="J905" s="162"/>
      <c r="K905" s="162"/>
      <c r="L905" s="162"/>
      <c r="M905" s="162"/>
      <c r="N905" s="162"/>
      <c r="O905" s="162"/>
      <c r="P905" s="162"/>
      <c r="Q905" s="162"/>
      <c r="R905" s="162"/>
      <c r="S905" s="162"/>
      <c r="T905" s="162"/>
      <c r="U905" s="162"/>
      <c r="V905" s="162"/>
      <c r="W905" s="163"/>
      <c r="X905" s="163"/>
      <c r="Y905" s="163"/>
      <c r="Z905" s="163"/>
      <c r="AA905" s="163"/>
      <c r="AB905" s="163"/>
      <c r="AC905" s="163"/>
      <c r="AD905" s="163"/>
      <c r="AE905" s="163"/>
      <c r="AF905" s="163"/>
      <c r="AG905" s="163"/>
      <c r="AH905" s="163"/>
      <c r="AI905" s="163"/>
    </row>
    <row r="906" spans="1:35" ht="15" customHeight="1" outlineLevel="1">
      <c r="A906" s="159"/>
      <c r="B906" s="160"/>
      <c r="C906" s="161" t="s">
        <v>680</v>
      </c>
      <c r="D906" s="162"/>
      <c r="E906" s="162"/>
      <c r="F906" s="162"/>
      <c r="G906" s="162"/>
      <c r="H906" s="162"/>
      <c r="I906" s="162"/>
      <c r="J906" s="162"/>
      <c r="K906" s="162"/>
      <c r="L906" s="162"/>
      <c r="M906" s="162"/>
      <c r="N906" s="162"/>
      <c r="O906" s="162"/>
      <c r="P906" s="162"/>
      <c r="Q906" s="162"/>
      <c r="R906" s="162"/>
      <c r="S906" s="162"/>
      <c r="T906" s="162"/>
      <c r="U906" s="162"/>
      <c r="V906" s="162"/>
      <c r="W906" s="163"/>
      <c r="X906" s="163"/>
      <c r="Y906" s="163"/>
      <c r="Z906" s="163"/>
      <c r="AA906" s="163"/>
      <c r="AB906" s="163"/>
      <c r="AC906" s="163"/>
      <c r="AD906" s="163"/>
      <c r="AE906" s="163"/>
      <c r="AF906" s="163"/>
      <c r="AG906" s="163"/>
      <c r="AH906" s="163"/>
      <c r="AI906" s="163"/>
    </row>
    <row r="907" spans="1:42" ht="27.75" customHeight="1" outlineLevel="2" collapsed="1">
      <c r="A907" s="159"/>
      <c r="B907" s="160"/>
      <c r="C907" s="189"/>
      <c r="D907" s="189"/>
      <c r="E907" s="189"/>
      <c r="F907" s="189"/>
      <c r="G907" s="189"/>
      <c r="H907" s="189"/>
      <c r="I907" s="430" t="s">
        <v>685</v>
      </c>
      <c r="J907" s="430"/>
      <c r="K907" s="430"/>
      <c r="L907" s="430"/>
      <c r="M907" s="430"/>
      <c r="N907" s="430"/>
      <c r="O907" s="287"/>
      <c r="P907" s="430" t="s">
        <v>709</v>
      </c>
      <c r="Q907" s="430"/>
      <c r="R907" s="430"/>
      <c r="S907" s="430"/>
      <c r="T907" s="430"/>
      <c r="U907" s="430"/>
      <c r="V907" s="287"/>
      <c r="W907" s="431" t="s">
        <v>710</v>
      </c>
      <c r="X907" s="431"/>
      <c r="Y907" s="431"/>
      <c r="Z907" s="431"/>
      <c r="AA907" s="431"/>
      <c r="AB907" s="431"/>
      <c r="AC907" s="288"/>
      <c r="AD907" s="432" t="s">
        <v>822</v>
      </c>
      <c r="AE907" s="432"/>
      <c r="AF907" s="432"/>
      <c r="AG907" s="432"/>
      <c r="AH907" s="432"/>
      <c r="AI907" s="432"/>
      <c r="AK907" s="399" t="s">
        <v>519</v>
      </c>
      <c r="AL907" s="399"/>
      <c r="AM907" s="399"/>
      <c r="AN907" s="399"/>
      <c r="AO907" s="399"/>
      <c r="AP907" s="399"/>
    </row>
    <row r="908" spans="1:35" ht="0.75" customHeight="1" outlineLevel="1">
      <c r="A908" s="159"/>
      <c r="B908" s="160"/>
      <c r="C908" s="162"/>
      <c r="D908" s="162"/>
      <c r="E908" s="162"/>
      <c r="F908" s="162"/>
      <c r="G908" s="162"/>
      <c r="H908" s="162"/>
      <c r="I908" s="162"/>
      <c r="J908" s="162"/>
      <c r="K908" s="162"/>
      <c r="L908" s="162"/>
      <c r="M908" s="162"/>
      <c r="N908" s="162"/>
      <c r="O908" s="162"/>
      <c r="P908" s="162"/>
      <c r="Q908" s="162"/>
      <c r="R908" s="162"/>
      <c r="S908" s="162"/>
      <c r="T908" s="162"/>
      <c r="U908" s="162"/>
      <c r="V908" s="162"/>
      <c r="W908" s="163"/>
      <c r="X908" s="163"/>
      <c r="Y908" s="163"/>
      <c r="Z908" s="163"/>
      <c r="AA908" s="163"/>
      <c r="AB908" s="163"/>
      <c r="AC908" s="163"/>
      <c r="AD908" s="163"/>
      <c r="AE908" s="163"/>
      <c r="AF908" s="163"/>
      <c r="AG908" s="163"/>
      <c r="AH908" s="163"/>
      <c r="AI908" s="163"/>
    </row>
    <row r="909" spans="1:35" ht="12.75" customHeight="1" hidden="1" outlineLevel="2">
      <c r="A909" s="159"/>
      <c r="B909" s="160"/>
      <c r="C909" s="162"/>
      <c r="D909" s="162"/>
      <c r="E909" s="162"/>
      <c r="F909" s="162"/>
      <c r="G909" s="162"/>
      <c r="H909" s="162"/>
      <c r="I909" s="162"/>
      <c r="J909" s="162"/>
      <c r="K909" s="162"/>
      <c r="L909" s="162"/>
      <c r="M909" s="162"/>
      <c r="N909" s="162"/>
      <c r="O909" s="162"/>
      <c r="P909" s="162"/>
      <c r="Q909" s="162"/>
      <c r="R909" s="162"/>
      <c r="S909" s="162"/>
      <c r="T909" s="162"/>
      <c r="U909" s="162"/>
      <c r="V909" s="162"/>
      <c r="W909" s="163"/>
      <c r="X909" s="163"/>
      <c r="Y909" s="163"/>
      <c r="Z909" s="163"/>
      <c r="AA909" s="163"/>
      <c r="AB909" s="163"/>
      <c r="AC909" s="163"/>
      <c r="AD909" s="186"/>
      <c r="AE909" s="186"/>
      <c r="AF909" s="163"/>
      <c r="AG909" s="163"/>
      <c r="AH909" s="163"/>
      <c r="AI909" s="204"/>
    </row>
    <row r="910" spans="1:35" ht="15" customHeight="1" hidden="1" outlineLevel="3">
      <c r="A910" s="159"/>
      <c r="B910" s="160"/>
      <c r="C910" s="250" t="s">
        <v>681</v>
      </c>
      <c r="D910" s="251"/>
      <c r="E910" s="251"/>
      <c r="F910" s="251"/>
      <c r="G910" s="251"/>
      <c r="H910" s="251"/>
      <c r="I910" s="473" t="s">
        <v>682</v>
      </c>
      <c r="J910" s="473"/>
      <c r="K910" s="473"/>
      <c r="L910" s="473"/>
      <c r="M910" s="473"/>
      <c r="N910" s="473"/>
      <c r="O910" s="252"/>
      <c r="P910" s="473" t="s">
        <v>683</v>
      </c>
      <c r="Q910" s="473"/>
      <c r="R910" s="473"/>
      <c r="S910" s="473"/>
      <c r="T910" s="473"/>
      <c r="U910" s="473"/>
      <c r="V910" s="252"/>
      <c r="W910" s="473" t="s">
        <v>684</v>
      </c>
      <c r="X910" s="473"/>
      <c r="Y910" s="473"/>
      <c r="Z910" s="473"/>
      <c r="AA910" s="473"/>
      <c r="AB910" s="473"/>
      <c r="AC910" s="252"/>
      <c r="AD910" s="474" t="s">
        <v>515</v>
      </c>
      <c r="AE910" s="474"/>
      <c r="AF910" s="474"/>
      <c r="AG910" s="474"/>
      <c r="AH910" s="474"/>
      <c r="AI910" s="474"/>
    </row>
    <row r="911" spans="1:35" ht="42" customHeight="1" hidden="1" outlineLevel="2">
      <c r="A911" s="159"/>
      <c r="B911" s="160"/>
      <c r="C911" s="227"/>
      <c r="D911" s="227"/>
      <c r="E911" s="227"/>
      <c r="F911" s="227"/>
      <c r="G911" s="227"/>
      <c r="H911" s="227"/>
      <c r="I911" s="467" t="s">
        <v>685</v>
      </c>
      <c r="J911" s="467"/>
      <c r="K911" s="467"/>
      <c r="L911" s="467"/>
      <c r="M911" s="467"/>
      <c r="N911" s="467"/>
      <c r="O911" s="190"/>
      <c r="P911" s="467" t="s">
        <v>686</v>
      </c>
      <c r="Q911" s="467"/>
      <c r="R911" s="467"/>
      <c r="S911" s="467"/>
      <c r="T911" s="467"/>
      <c r="U911" s="467"/>
      <c r="V911" s="190"/>
      <c r="W911" s="468" t="s">
        <v>687</v>
      </c>
      <c r="X911" s="468"/>
      <c r="Y911" s="468"/>
      <c r="Z911" s="468"/>
      <c r="AA911" s="468"/>
      <c r="AB911" s="468"/>
      <c r="AC911" s="191"/>
      <c r="AD911" s="469" t="s">
        <v>519</v>
      </c>
      <c r="AE911" s="469"/>
      <c r="AF911" s="469"/>
      <c r="AG911" s="469"/>
      <c r="AH911" s="469"/>
      <c r="AI911" s="469"/>
    </row>
    <row r="912" spans="1:35" ht="15" customHeight="1" hidden="1" outlineLevel="2">
      <c r="A912" s="159"/>
      <c r="B912" s="160"/>
      <c r="C912" s="227"/>
      <c r="D912" s="227"/>
      <c r="E912" s="227"/>
      <c r="F912" s="227"/>
      <c r="G912" s="227"/>
      <c r="H912" s="227"/>
      <c r="I912" s="470" t="s">
        <v>11</v>
      </c>
      <c r="J912" s="470"/>
      <c r="K912" s="470"/>
      <c r="L912" s="470"/>
      <c r="M912" s="470"/>
      <c r="N912" s="470"/>
      <c r="O912" s="207"/>
      <c r="P912" s="471" t="s">
        <v>11</v>
      </c>
      <c r="Q912" s="471"/>
      <c r="R912" s="471"/>
      <c r="S912" s="471"/>
      <c r="T912" s="471"/>
      <c r="U912" s="471"/>
      <c r="V912" s="207"/>
      <c r="W912" s="472" t="s">
        <v>11</v>
      </c>
      <c r="X912" s="472"/>
      <c r="Y912" s="472"/>
      <c r="Z912" s="472"/>
      <c r="AA912" s="472"/>
      <c r="AB912" s="472"/>
      <c r="AC912" s="253"/>
      <c r="AD912" s="472" t="s">
        <v>11</v>
      </c>
      <c r="AE912" s="472"/>
      <c r="AF912" s="472"/>
      <c r="AG912" s="472"/>
      <c r="AH912" s="472"/>
      <c r="AI912" s="472"/>
    </row>
    <row r="913" spans="1:35" ht="15" customHeight="1" hidden="1" outlineLevel="2">
      <c r="A913" s="159"/>
      <c r="B913" s="160"/>
      <c r="C913" s="463"/>
      <c r="D913" s="463"/>
      <c r="E913" s="463"/>
      <c r="F913" s="463"/>
      <c r="G913" s="463"/>
      <c r="H913" s="463"/>
      <c r="I913" s="227"/>
      <c r="J913" s="227"/>
      <c r="K913" s="207"/>
      <c r="L913" s="207"/>
      <c r="M913" s="207"/>
      <c r="N913" s="207"/>
      <c r="O913" s="207"/>
      <c r="P913" s="464"/>
      <c r="Q913" s="464"/>
      <c r="R913" s="464"/>
      <c r="S913" s="464"/>
      <c r="T913" s="464"/>
      <c r="U913" s="464"/>
      <c r="V913" s="207"/>
      <c r="W913" s="464"/>
      <c r="X913" s="464"/>
      <c r="Y913" s="464"/>
      <c r="Z913" s="464"/>
      <c r="AA913" s="464"/>
      <c r="AB913" s="464"/>
      <c r="AC913" s="254"/>
      <c r="AD913" s="465"/>
      <c r="AE913" s="465"/>
      <c r="AF913" s="465"/>
      <c r="AG913" s="465"/>
      <c r="AH913" s="465"/>
      <c r="AI913" s="465"/>
    </row>
    <row r="914" spans="1:35" ht="27" customHeight="1" hidden="1" outlineLevel="2">
      <c r="A914" s="159"/>
      <c r="B914" s="160"/>
      <c r="C914" s="453" t="s">
        <v>688</v>
      </c>
      <c r="D914" s="453"/>
      <c r="E914" s="453"/>
      <c r="F914" s="453"/>
      <c r="G914" s="453"/>
      <c r="H914" s="453"/>
      <c r="I914" s="462">
        <v>27500000000</v>
      </c>
      <c r="J914" s="462"/>
      <c r="K914" s="462"/>
      <c r="L914" s="462"/>
      <c r="M914" s="462"/>
      <c r="N914" s="462"/>
      <c r="O914" s="255"/>
      <c r="P914" s="462">
        <v>52683451</v>
      </c>
      <c r="Q914" s="462"/>
      <c r="R914" s="462"/>
      <c r="S914" s="462"/>
      <c r="T914" s="462"/>
      <c r="U914" s="462"/>
      <c r="V914" s="255"/>
      <c r="W914" s="462">
        <v>405485217</v>
      </c>
      <c r="X914" s="462"/>
      <c r="Y914" s="462"/>
      <c r="Z914" s="462"/>
      <c r="AA914" s="462"/>
      <c r="AB914" s="462"/>
      <c r="AC914" s="255"/>
      <c r="AD914" s="466">
        <v>27984510394</v>
      </c>
      <c r="AE914" s="466"/>
      <c r="AF914" s="466"/>
      <c r="AG914" s="466"/>
      <c r="AH914" s="466"/>
      <c r="AI914" s="466"/>
    </row>
    <row r="915" spans="1:35" ht="27.75" customHeight="1" hidden="1" outlineLevel="2">
      <c r="A915" s="159"/>
      <c r="B915" s="160"/>
      <c r="C915" s="457" t="s">
        <v>689</v>
      </c>
      <c r="D915" s="457"/>
      <c r="E915" s="457"/>
      <c r="F915" s="457"/>
      <c r="G915" s="457"/>
      <c r="H915" s="457"/>
      <c r="I915" s="373">
        <v>12500000000</v>
      </c>
      <c r="J915" s="373"/>
      <c r="K915" s="373"/>
      <c r="L915" s="373"/>
      <c r="M915" s="373"/>
      <c r="N915" s="373"/>
      <c r="O915" s="195"/>
      <c r="P915" s="373">
        <v>0</v>
      </c>
      <c r="Q915" s="373"/>
      <c r="R915" s="373"/>
      <c r="S915" s="373"/>
      <c r="T915" s="373"/>
      <c r="U915" s="373"/>
      <c r="V915" s="195"/>
      <c r="W915" s="373">
        <v>0</v>
      </c>
      <c r="X915" s="373"/>
      <c r="Y915" s="373"/>
      <c r="Z915" s="373"/>
      <c r="AA915" s="373"/>
      <c r="AB915" s="373"/>
      <c r="AC915" s="195"/>
      <c r="AD915" s="377">
        <v>12500000000</v>
      </c>
      <c r="AE915" s="377"/>
      <c r="AF915" s="377"/>
      <c r="AG915" s="377"/>
      <c r="AH915" s="377"/>
      <c r="AI915" s="377"/>
    </row>
    <row r="916" spans="1:35" ht="27.75" customHeight="1" hidden="1" outlineLevel="2">
      <c r="A916" s="159"/>
      <c r="B916" s="160"/>
      <c r="C916" s="457" t="s">
        <v>690</v>
      </c>
      <c r="D916" s="457"/>
      <c r="E916" s="457"/>
      <c r="F916" s="457"/>
      <c r="G916" s="457"/>
      <c r="H916" s="457"/>
      <c r="I916" s="373">
        <v>0</v>
      </c>
      <c r="J916" s="373"/>
      <c r="K916" s="373"/>
      <c r="L916" s="373"/>
      <c r="M916" s="373"/>
      <c r="N916" s="373"/>
      <c r="O916" s="195"/>
      <c r="P916" s="373">
        <v>0</v>
      </c>
      <c r="Q916" s="373"/>
      <c r="R916" s="373"/>
      <c r="S916" s="373"/>
      <c r="T916" s="373"/>
      <c r="U916" s="373"/>
      <c r="V916" s="195"/>
      <c r="W916" s="373">
        <v>1996553675</v>
      </c>
      <c r="X916" s="373"/>
      <c r="Y916" s="373"/>
      <c r="Z916" s="373"/>
      <c r="AA916" s="373"/>
      <c r="AB916" s="373"/>
      <c r="AC916" s="195"/>
      <c r="AD916" s="373">
        <v>1996553675</v>
      </c>
      <c r="AE916" s="373"/>
      <c r="AF916" s="373"/>
      <c r="AG916" s="373"/>
      <c r="AH916" s="373"/>
      <c r="AI916" s="373"/>
    </row>
    <row r="917" spans="1:35" ht="15" customHeight="1" hidden="1" outlineLevel="2">
      <c r="A917" s="159"/>
      <c r="B917" s="160"/>
      <c r="C917" s="457" t="s">
        <v>691</v>
      </c>
      <c r="D917" s="457"/>
      <c r="E917" s="457"/>
      <c r="F917" s="457"/>
      <c r="G917" s="457"/>
      <c r="H917" s="457"/>
      <c r="I917" s="373">
        <v>0</v>
      </c>
      <c r="J917" s="373"/>
      <c r="K917" s="373"/>
      <c r="L917" s="373"/>
      <c r="M917" s="373"/>
      <c r="N917" s="373"/>
      <c r="O917" s="195"/>
      <c r="P917" s="373">
        <v>0</v>
      </c>
      <c r="Q917" s="373"/>
      <c r="R917" s="373"/>
      <c r="S917" s="373"/>
      <c r="T917" s="373"/>
      <c r="U917" s="373"/>
      <c r="V917" s="195"/>
      <c r="W917" s="373">
        <v>0</v>
      </c>
      <c r="X917" s="373"/>
      <c r="Y917" s="373"/>
      <c r="Z917" s="373"/>
      <c r="AA917" s="373"/>
      <c r="AB917" s="373"/>
      <c r="AC917" s="195"/>
      <c r="AD917" s="377">
        <v>0</v>
      </c>
      <c r="AE917" s="377"/>
      <c r="AF917" s="377"/>
      <c r="AG917" s="377"/>
      <c r="AH917" s="377"/>
      <c r="AI917" s="377"/>
    </row>
    <row r="918" spans="1:35" ht="27.75" customHeight="1" hidden="1" outlineLevel="2">
      <c r="A918" s="159"/>
      <c r="B918" s="160"/>
      <c r="C918" s="457" t="s">
        <v>692</v>
      </c>
      <c r="D918" s="457"/>
      <c r="E918" s="457"/>
      <c r="F918" s="457"/>
      <c r="G918" s="457"/>
      <c r="H918" s="457"/>
      <c r="I918" s="373">
        <v>0</v>
      </c>
      <c r="J918" s="373"/>
      <c r="K918" s="373"/>
      <c r="L918" s="373"/>
      <c r="M918" s="373"/>
      <c r="N918" s="373"/>
      <c r="O918" s="195"/>
      <c r="P918" s="373">
        <v>0</v>
      </c>
      <c r="Q918" s="373"/>
      <c r="R918" s="373"/>
      <c r="S918" s="373"/>
      <c r="T918" s="373"/>
      <c r="U918" s="373"/>
      <c r="V918" s="195"/>
      <c r="W918" s="373">
        <v>0</v>
      </c>
      <c r="X918" s="373"/>
      <c r="Y918" s="373"/>
      <c r="Z918" s="373"/>
      <c r="AA918" s="373"/>
      <c r="AB918" s="373"/>
      <c r="AC918" s="195"/>
      <c r="AD918" s="377">
        <v>0</v>
      </c>
      <c r="AE918" s="377"/>
      <c r="AF918" s="377"/>
      <c r="AG918" s="377"/>
      <c r="AH918" s="377"/>
      <c r="AI918" s="377"/>
    </row>
    <row r="919" spans="1:35" ht="27.75" customHeight="1" hidden="1" outlineLevel="2">
      <c r="A919" s="159"/>
      <c r="B919" s="160"/>
      <c r="C919" s="457" t="s">
        <v>693</v>
      </c>
      <c r="D919" s="457"/>
      <c r="E919" s="457"/>
      <c r="F919" s="457"/>
      <c r="G919" s="457"/>
      <c r="H919" s="457"/>
      <c r="I919" s="373">
        <v>0</v>
      </c>
      <c r="J919" s="373"/>
      <c r="K919" s="373"/>
      <c r="L919" s="373"/>
      <c r="M919" s="373"/>
      <c r="N919" s="373"/>
      <c r="O919" s="195"/>
      <c r="P919" s="373">
        <v>0</v>
      </c>
      <c r="Q919" s="373"/>
      <c r="R919" s="373"/>
      <c r="S919" s="373"/>
      <c r="T919" s="373"/>
      <c r="U919" s="373"/>
      <c r="V919" s="195"/>
      <c r="W919" s="373">
        <v>0</v>
      </c>
      <c r="X919" s="373"/>
      <c r="Y919" s="373"/>
      <c r="Z919" s="373"/>
      <c r="AA919" s="373"/>
      <c r="AB919" s="373"/>
      <c r="AC919" s="195"/>
      <c r="AD919" s="373">
        <v>0</v>
      </c>
      <c r="AE919" s="373"/>
      <c r="AF919" s="373"/>
      <c r="AG919" s="373"/>
      <c r="AH919" s="373"/>
      <c r="AI919" s="373"/>
    </row>
    <row r="920" spans="1:35" ht="15" customHeight="1" hidden="1" outlineLevel="2">
      <c r="A920" s="159"/>
      <c r="B920" s="160"/>
      <c r="C920" s="457" t="s">
        <v>618</v>
      </c>
      <c r="D920" s="457"/>
      <c r="E920" s="457"/>
      <c r="F920" s="457"/>
      <c r="G920" s="457"/>
      <c r="H920" s="457"/>
      <c r="I920" s="373">
        <v>0</v>
      </c>
      <c r="J920" s="373"/>
      <c r="K920" s="373"/>
      <c r="L920" s="373"/>
      <c r="M920" s="373"/>
      <c r="N920" s="373"/>
      <c r="O920" s="195"/>
      <c r="P920" s="373">
        <v>0</v>
      </c>
      <c r="Q920" s="373"/>
      <c r="R920" s="373"/>
      <c r="S920" s="373"/>
      <c r="T920" s="373"/>
      <c r="U920" s="373"/>
      <c r="V920" s="195"/>
      <c r="W920" s="373">
        <v>0</v>
      </c>
      <c r="X920" s="373"/>
      <c r="Y920" s="373"/>
      <c r="Z920" s="373"/>
      <c r="AA920" s="373"/>
      <c r="AB920" s="373"/>
      <c r="AC920" s="195"/>
      <c r="AD920" s="377">
        <v>0</v>
      </c>
      <c r="AE920" s="377"/>
      <c r="AF920" s="377"/>
      <c r="AG920" s="377"/>
      <c r="AH920" s="377"/>
      <c r="AI920" s="377"/>
    </row>
    <row r="921" spans="1:35" ht="15" customHeight="1" hidden="1" outlineLevel="2">
      <c r="A921" s="159"/>
      <c r="B921" s="160"/>
      <c r="C921" s="458"/>
      <c r="D921" s="458"/>
      <c r="E921" s="458"/>
      <c r="F921" s="458"/>
      <c r="G921" s="458"/>
      <c r="H921" s="458"/>
      <c r="I921" s="459"/>
      <c r="J921" s="459"/>
      <c r="K921" s="459"/>
      <c r="L921" s="459"/>
      <c r="M921" s="459"/>
      <c r="N921" s="459"/>
      <c r="O921" s="195"/>
      <c r="P921" s="373"/>
      <c r="Q921" s="373"/>
      <c r="R921" s="373"/>
      <c r="S921" s="373"/>
      <c r="T921" s="373"/>
      <c r="U921" s="373"/>
      <c r="V921" s="195"/>
      <c r="W921" s="373"/>
      <c r="X921" s="373"/>
      <c r="Y921" s="373"/>
      <c r="Z921" s="373"/>
      <c r="AA921" s="373"/>
      <c r="AB921" s="373"/>
      <c r="AC921" s="195"/>
      <c r="AD921" s="373"/>
      <c r="AE921" s="373"/>
      <c r="AF921" s="373"/>
      <c r="AG921" s="373"/>
      <c r="AH921" s="373"/>
      <c r="AI921" s="373"/>
    </row>
    <row r="922" spans="1:35" ht="27" customHeight="1" hidden="1" outlineLevel="2" thickBot="1">
      <c r="A922" s="159"/>
      <c r="B922" s="160"/>
      <c r="C922" s="453" t="s">
        <v>694</v>
      </c>
      <c r="D922" s="453"/>
      <c r="E922" s="453"/>
      <c r="F922" s="453"/>
      <c r="G922" s="453"/>
      <c r="H922" s="453"/>
      <c r="I922" s="454">
        <v>0</v>
      </c>
      <c r="J922" s="454"/>
      <c r="K922" s="454"/>
      <c r="L922" s="454"/>
      <c r="M922" s="454"/>
      <c r="N922" s="454"/>
      <c r="O922" s="255"/>
      <c r="P922" s="454">
        <v>0</v>
      </c>
      <c r="Q922" s="454"/>
      <c r="R922" s="454"/>
      <c r="S922" s="454"/>
      <c r="T922" s="454"/>
      <c r="U922" s="454"/>
      <c r="V922" s="255"/>
      <c r="W922" s="454">
        <v>0</v>
      </c>
      <c r="X922" s="454"/>
      <c r="Y922" s="454"/>
      <c r="Z922" s="454"/>
      <c r="AA922" s="454"/>
      <c r="AB922" s="454"/>
      <c r="AC922" s="255"/>
      <c r="AD922" s="455">
        <v>0</v>
      </c>
      <c r="AE922" s="455"/>
      <c r="AF922" s="455"/>
      <c r="AG922" s="455"/>
      <c r="AH922" s="455"/>
      <c r="AI922" s="455"/>
    </row>
    <row r="923" spans="1:35" ht="15" customHeight="1" hidden="1" outlineLevel="2" thickTop="1">
      <c r="A923" s="159"/>
      <c r="B923" s="160"/>
      <c r="C923" s="460"/>
      <c r="D923" s="460"/>
      <c r="E923" s="460"/>
      <c r="F923" s="460"/>
      <c r="G923" s="460"/>
      <c r="H923" s="460"/>
      <c r="I923" s="461"/>
      <c r="J923" s="461"/>
      <c r="K923" s="461"/>
      <c r="L923" s="461"/>
      <c r="M923" s="461"/>
      <c r="N923" s="461"/>
      <c r="O923" s="255"/>
      <c r="P923" s="462"/>
      <c r="Q923" s="462"/>
      <c r="R923" s="462"/>
      <c r="S923" s="462"/>
      <c r="T923" s="462"/>
      <c r="U923" s="462"/>
      <c r="V923" s="255"/>
      <c r="W923" s="462"/>
      <c r="X923" s="462"/>
      <c r="Y923" s="462"/>
      <c r="Z923" s="462"/>
      <c r="AA923" s="462"/>
      <c r="AB923" s="462"/>
      <c r="AC923" s="255"/>
      <c r="AD923" s="462"/>
      <c r="AE923" s="462"/>
      <c r="AF923" s="462"/>
      <c r="AG923" s="462"/>
      <c r="AH923" s="462"/>
      <c r="AI923" s="462"/>
    </row>
    <row r="924" spans="1:35" ht="27.75" customHeight="1" hidden="1" outlineLevel="2">
      <c r="A924" s="159"/>
      <c r="B924" s="160"/>
      <c r="C924" s="457" t="s">
        <v>695</v>
      </c>
      <c r="D924" s="457"/>
      <c r="E924" s="457"/>
      <c r="F924" s="457"/>
      <c r="G924" s="457"/>
      <c r="H924" s="457"/>
      <c r="I924" s="373">
        <v>0</v>
      </c>
      <c r="J924" s="373"/>
      <c r="K924" s="373"/>
      <c r="L924" s="373"/>
      <c r="M924" s="373"/>
      <c r="N924" s="373"/>
      <c r="O924" s="195"/>
      <c r="P924" s="373">
        <v>0</v>
      </c>
      <c r="Q924" s="373"/>
      <c r="R924" s="373"/>
      <c r="S924" s="373"/>
      <c r="T924" s="373"/>
      <c r="U924" s="373"/>
      <c r="V924" s="195"/>
      <c r="W924" s="373">
        <v>0</v>
      </c>
      <c r="X924" s="373"/>
      <c r="Y924" s="373"/>
      <c r="Z924" s="373"/>
      <c r="AA924" s="373"/>
      <c r="AB924" s="373"/>
      <c r="AC924" s="195"/>
      <c r="AD924" s="373">
        <v>0</v>
      </c>
      <c r="AE924" s="373"/>
      <c r="AF924" s="373"/>
      <c r="AG924" s="373"/>
      <c r="AH924" s="373"/>
      <c r="AI924" s="373"/>
    </row>
    <row r="925" spans="1:35" ht="27.75" customHeight="1" hidden="1" outlineLevel="2">
      <c r="A925" s="159"/>
      <c r="B925" s="160"/>
      <c r="C925" s="457" t="s">
        <v>696</v>
      </c>
      <c r="D925" s="457"/>
      <c r="E925" s="457"/>
      <c r="F925" s="457"/>
      <c r="G925" s="457"/>
      <c r="H925" s="457"/>
      <c r="I925" s="373">
        <v>0</v>
      </c>
      <c r="J925" s="373"/>
      <c r="K925" s="373"/>
      <c r="L925" s="373"/>
      <c r="M925" s="373"/>
      <c r="N925" s="373"/>
      <c r="O925" s="195"/>
      <c r="P925" s="373">
        <v>0</v>
      </c>
      <c r="Q925" s="373"/>
      <c r="R925" s="373"/>
      <c r="S925" s="373"/>
      <c r="T925" s="373"/>
      <c r="U925" s="373"/>
      <c r="V925" s="195"/>
      <c r="W925" s="373">
        <v>-4689320229</v>
      </c>
      <c r="X925" s="373"/>
      <c r="Y925" s="373"/>
      <c r="Z925" s="373"/>
      <c r="AA925" s="373"/>
      <c r="AB925" s="373"/>
      <c r="AC925" s="195"/>
      <c r="AD925" s="377">
        <v>-4689320229</v>
      </c>
      <c r="AE925" s="377"/>
      <c r="AF925" s="377"/>
      <c r="AG925" s="377"/>
      <c r="AH925" s="377"/>
      <c r="AI925" s="377"/>
    </row>
    <row r="926" spans="1:35" ht="15" customHeight="1" hidden="1" outlineLevel="2">
      <c r="A926" s="159"/>
      <c r="B926" s="160"/>
      <c r="C926" s="457" t="s">
        <v>691</v>
      </c>
      <c r="D926" s="457"/>
      <c r="E926" s="457"/>
      <c r="F926" s="457"/>
      <c r="G926" s="457"/>
      <c r="H926" s="457"/>
      <c r="I926" s="373">
        <v>0</v>
      </c>
      <c r="J926" s="373"/>
      <c r="K926" s="373"/>
      <c r="L926" s="373"/>
      <c r="M926" s="373"/>
      <c r="N926" s="373"/>
      <c r="O926" s="195"/>
      <c r="P926" s="373">
        <v>0</v>
      </c>
      <c r="Q926" s="373"/>
      <c r="R926" s="373"/>
      <c r="S926" s="373"/>
      <c r="T926" s="373"/>
      <c r="U926" s="373"/>
      <c r="V926" s="195"/>
      <c r="W926" s="373">
        <v>0</v>
      </c>
      <c r="X926" s="373"/>
      <c r="Y926" s="373"/>
      <c r="Z926" s="373"/>
      <c r="AA926" s="373"/>
      <c r="AB926" s="373"/>
      <c r="AC926" s="195"/>
      <c r="AD926" s="377">
        <v>0</v>
      </c>
      <c r="AE926" s="377"/>
      <c r="AF926" s="377"/>
      <c r="AG926" s="377"/>
      <c r="AH926" s="377"/>
      <c r="AI926" s="377"/>
    </row>
    <row r="927" spans="1:35" ht="27.75" customHeight="1" hidden="1" outlineLevel="2">
      <c r="A927" s="159"/>
      <c r="B927" s="160"/>
      <c r="C927" s="457" t="s">
        <v>697</v>
      </c>
      <c r="D927" s="457"/>
      <c r="E927" s="457"/>
      <c r="F927" s="457"/>
      <c r="G927" s="457"/>
      <c r="H927" s="457"/>
      <c r="I927" s="373">
        <v>0</v>
      </c>
      <c r="J927" s="373"/>
      <c r="K927" s="373"/>
      <c r="L927" s="373"/>
      <c r="M927" s="373"/>
      <c r="N927" s="373"/>
      <c r="O927" s="195"/>
      <c r="P927" s="373">
        <v>0</v>
      </c>
      <c r="Q927" s="373"/>
      <c r="R927" s="373"/>
      <c r="S927" s="373"/>
      <c r="T927" s="373"/>
      <c r="U927" s="373"/>
      <c r="V927" s="195"/>
      <c r="W927" s="373">
        <v>0</v>
      </c>
      <c r="X927" s="373"/>
      <c r="Y927" s="373"/>
      <c r="Z927" s="373"/>
      <c r="AA927" s="373"/>
      <c r="AB927" s="373"/>
      <c r="AC927" s="195"/>
      <c r="AD927" s="373">
        <v>0</v>
      </c>
      <c r="AE927" s="373"/>
      <c r="AF927" s="373"/>
      <c r="AG927" s="373"/>
      <c r="AH927" s="373"/>
      <c r="AI927" s="373"/>
    </row>
    <row r="928" spans="1:35" ht="27.75" customHeight="1" hidden="1" outlineLevel="2">
      <c r="A928" s="159"/>
      <c r="B928" s="160"/>
      <c r="C928" s="457" t="s">
        <v>693</v>
      </c>
      <c r="D928" s="457"/>
      <c r="E928" s="457"/>
      <c r="F928" s="457"/>
      <c r="G928" s="457"/>
      <c r="H928" s="457"/>
      <c r="I928" s="373">
        <v>0</v>
      </c>
      <c r="J928" s="373"/>
      <c r="K928" s="373"/>
      <c r="L928" s="373"/>
      <c r="M928" s="373"/>
      <c r="N928" s="373"/>
      <c r="O928" s="195"/>
      <c r="P928" s="373">
        <v>240203889</v>
      </c>
      <c r="Q928" s="373"/>
      <c r="R928" s="373"/>
      <c r="S928" s="373"/>
      <c r="T928" s="373"/>
      <c r="U928" s="373"/>
      <c r="V928" s="195"/>
      <c r="W928" s="373">
        <v>-2312774778</v>
      </c>
      <c r="X928" s="373"/>
      <c r="Y928" s="373"/>
      <c r="Z928" s="373"/>
      <c r="AA928" s="373"/>
      <c r="AB928" s="373"/>
      <c r="AC928" s="195"/>
      <c r="AD928" s="377">
        <v>-1832367000</v>
      </c>
      <c r="AE928" s="377"/>
      <c r="AF928" s="377"/>
      <c r="AG928" s="377"/>
      <c r="AH928" s="377"/>
      <c r="AI928" s="377"/>
    </row>
    <row r="929" spans="1:35" ht="15" customHeight="1" hidden="1" outlineLevel="2">
      <c r="A929" s="159"/>
      <c r="B929" s="160"/>
      <c r="C929" s="457" t="s">
        <v>618</v>
      </c>
      <c r="D929" s="457"/>
      <c r="E929" s="457"/>
      <c r="F929" s="457"/>
      <c r="G929" s="457"/>
      <c r="H929" s="457"/>
      <c r="I929" s="373">
        <v>0</v>
      </c>
      <c r="J929" s="373"/>
      <c r="K929" s="373"/>
      <c r="L929" s="373"/>
      <c r="M929" s="373"/>
      <c r="N929" s="373"/>
      <c r="O929" s="195"/>
      <c r="P929" s="373">
        <v>0</v>
      </c>
      <c r="Q929" s="373"/>
      <c r="R929" s="373"/>
      <c r="S929" s="373"/>
      <c r="T929" s="373"/>
      <c r="U929" s="373"/>
      <c r="V929" s="195"/>
      <c r="W929" s="373">
        <v>-1400000000</v>
      </c>
      <c r="X929" s="373"/>
      <c r="Y929" s="373"/>
      <c r="Z929" s="373"/>
      <c r="AA929" s="373"/>
      <c r="AB929" s="373"/>
      <c r="AC929" s="195"/>
      <c r="AD929" s="377">
        <v>0</v>
      </c>
      <c r="AE929" s="377"/>
      <c r="AF929" s="377"/>
      <c r="AG929" s="377"/>
      <c r="AH929" s="377"/>
      <c r="AI929" s="377"/>
    </row>
    <row r="930" spans="1:35" ht="15" customHeight="1" hidden="1" outlineLevel="2">
      <c r="A930" s="159"/>
      <c r="B930" s="160"/>
      <c r="C930" s="458"/>
      <c r="D930" s="458"/>
      <c r="E930" s="458"/>
      <c r="F930" s="458"/>
      <c r="G930" s="458"/>
      <c r="H930" s="458"/>
      <c r="I930" s="459"/>
      <c r="J930" s="459"/>
      <c r="K930" s="459"/>
      <c r="L930" s="459"/>
      <c r="M930" s="459"/>
      <c r="N930" s="459"/>
      <c r="O930" s="195"/>
      <c r="P930" s="373"/>
      <c r="Q930" s="373"/>
      <c r="R930" s="373"/>
      <c r="S930" s="373"/>
      <c r="T930" s="373"/>
      <c r="U930" s="373"/>
      <c r="V930" s="195"/>
      <c r="W930" s="373"/>
      <c r="X930" s="373"/>
      <c r="Y930" s="373"/>
      <c r="Z930" s="373"/>
      <c r="AA930" s="373"/>
      <c r="AB930" s="373"/>
      <c r="AC930" s="195"/>
      <c r="AD930" s="373"/>
      <c r="AE930" s="373"/>
      <c r="AF930" s="373"/>
      <c r="AG930" s="373"/>
      <c r="AH930" s="373"/>
      <c r="AI930" s="373"/>
    </row>
    <row r="931" spans="1:35" ht="27" customHeight="1" hidden="1" outlineLevel="2" thickBot="1">
      <c r="A931" s="159"/>
      <c r="B931" s="160"/>
      <c r="C931" s="453" t="s">
        <v>698</v>
      </c>
      <c r="D931" s="453"/>
      <c r="E931" s="453"/>
      <c r="F931" s="453"/>
      <c r="G931" s="453"/>
      <c r="H931" s="453"/>
      <c r="I931" s="454">
        <v>0</v>
      </c>
      <c r="J931" s="454"/>
      <c r="K931" s="454"/>
      <c r="L931" s="454"/>
      <c r="M931" s="454"/>
      <c r="N931" s="454"/>
      <c r="O931" s="255"/>
      <c r="P931" s="454">
        <v>0</v>
      </c>
      <c r="Q931" s="454"/>
      <c r="R931" s="454"/>
      <c r="S931" s="454"/>
      <c r="T931" s="454"/>
      <c r="U931" s="454"/>
      <c r="V931" s="255"/>
      <c r="W931" s="454">
        <v>0</v>
      </c>
      <c r="X931" s="454"/>
      <c r="Y931" s="454"/>
      <c r="Z931" s="454"/>
      <c r="AA931" s="454"/>
      <c r="AB931" s="454"/>
      <c r="AC931" s="255"/>
      <c r="AD931" s="455">
        <v>0</v>
      </c>
      <c r="AE931" s="455"/>
      <c r="AF931" s="455"/>
      <c r="AG931" s="455"/>
      <c r="AH931" s="455"/>
      <c r="AI931" s="455"/>
    </row>
    <row r="932" spans="1:35" ht="1.5" customHeight="1" hidden="1" outlineLevel="1" collapsed="1">
      <c r="A932" s="159"/>
      <c r="B932" s="160"/>
      <c r="C932" s="219"/>
      <c r="D932" s="194"/>
      <c r="E932" s="194"/>
      <c r="F932" s="194"/>
      <c r="G932" s="194"/>
      <c r="H932" s="194"/>
      <c r="I932" s="194"/>
      <c r="J932" s="194"/>
      <c r="K932" s="456"/>
      <c r="L932" s="456"/>
      <c r="M932" s="456"/>
      <c r="N932" s="456"/>
      <c r="O932" s="456"/>
      <c r="P932" s="456"/>
      <c r="Q932" s="456"/>
      <c r="R932" s="456"/>
      <c r="S932" s="456"/>
      <c r="T932" s="456"/>
      <c r="U932" s="456"/>
      <c r="V932" s="456"/>
      <c r="W932" s="456"/>
      <c r="X932" s="456"/>
      <c r="Y932" s="456"/>
      <c r="Z932" s="456"/>
      <c r="AA932" s="456"/>
      <c r="AB932" s="456"/>
      <c r="AC932" s="456"/>
      <c r="AD932" s="456"/>
      <c r="AE932" s="456"/>
      <c r="AF932" s="456"/>
      <c r="AG932" s="456"/>
      <c r="AH932" s="456"/>
      <c r="AI932" s="456"/>
    </row>
    <row r="933" spans="1:42" ht="15" customHeight="1" outlineLevel="2">
      <c r="A933" s="159"/>
      <c r="B933" s="160"/>
      <c r="C933" s="219"/>
      <c r="D933" s="194"/>
      <c r="E933" s="194"/>
      <c r="F933" s="194"/>
      <c r="G933" s="194"/>
      <c r="H933" s="194"/>
      <c r="I933" s="403" t="s">
        <v>11</v>
      </c>
      <c r="J933" s="403"/>
      <c r="K933" s="403"/>
      <c r="L933" s="403"/>
      <c r="M933" s="403"/>
      <c r="N933" s="403"/>
      <c r="O933" s="183"/>
      <c r="P933" s="403" t="s">
        <v>11</v>
      </c>
      <c r="Q933" s="403"/>
      <c r="R933" s="403"/>
      <c r="S933" s="403"/>
      <c r="T933" s="403"/>
      <c r="U933" s="403"/>
      <c r="V933" s="183"/>
      <c r="W933" s="403" t="s">
        <v>11</v>
      </c>
      <c r="X933" s="403"/>
      <c r="Y933" s="403"/>
      <c r="Z933" s="403"/>
      <c r="AA933" s="403"/>
      <c r="AB933" s="403"/>
      <c r="AC933" s="183"/>
      <c r="AD933" s="403" t="s">
        <v>11</v>
      </c>
      <c r="AE933" s="403"/>
      <c r="AF933" s="403"/>
      <c r="AG933" s="403"/>
      <c r="AH933" s="403"/>
      <c r="AI933" s="403"/>
      <c r="AK933" s="403" t="s">
        <v>11</v>
      </c>
      <c r="AL933" s="403"/>
      <c r="AM933" s="403"/>
      <c r="AN933" s="403"/>
      <c r="AO933" s="403"/>
      <c r="AP933" s="403"/>
    </row>
    <row r="934" spans="1:42" ht="15" customHeight="1" outlineLevel="2">
      <c r="A934" s="159" t="s">
        <v>823</v>
      </c>
      <c r="B934" s="160"/>
      <c r="C934" s="219"/>
      <c r="D934" s="194"/>
      <c r="E934" s="194"/>
      <c r="F934" s="194"/>
      <c r="G934" s="194"/>
      <c r="H934" s="194"/>
      <c r="I934" s="424">
        <v>40000000000</v>
      </c>
      <c r="J934" s="424"/>
      <c r="K934" s="424"/>
      <c r="L934" s="424"/>
      <c r="M934" s="424"/>
      <c r="N934" s="424"/>
      <c r="O934" s="215"/>
      <c r="P934" s="424">
        <v>52683451</v>
      </c>
      <c r="Q934" s="424"/>
      <c r="R934" s="424"/>
      <c r="S934" s="424"/>
      <c r="T934" s="424"/>
      <c r="U934" s="424"/>
      <c r="V934" s="215"/>
      <c r="W934" s="424">
        <v>26341726</v>
      </c>
      <c r="X934" s="424"/>
      <c r="Y934" s="424"/>
      <c r="Z934" s="424"/>
      <c r="AA934" s="424"/>
      <c r="AB934" s="424"/>
      <c r="AC934" s="215"/>
      <c r="AD934" s="424">
        <v>2402038892</v>
      </c>
      <c r="AE934" s="424"/>
      <c r="AF934" s="424"/>
      <c r="AG934" s="424"/>
      <c r="AH934" s="424"/>
      <c r="AI934" s="424"/>
      <c r="AJ934" s="295"/>
      <c r="AK934" s="424">
        <f>SUM(I934:AI934)</f>
        <v>42481064069</v>
      </c>
      <c r="AL934" s="424"/>
      <c r="AM934" s="424"/>
      <c r="AN934" s="424"/>
      <c r="AO934" s="424"/>
      <c r="AP934" s="424"/>
    </row>
    <row r="935" spans="1:42" ht="15" customHeight="1" outlineLevel="2">
      <c r="A935" s="173" t="s">
        <v>690</v>
      </c>
      <c r="B935" s="168"/>
      <c r="C935" s="219"/>
      <c r="D935" s="194"/>
      <c r="E935" s="194"/>
      <c r="F935" s="194"/>
      <c r="G935" s="194"/>
      <c r="H935" s="194"/>
      <c r="I935" s="433">
        <v>0</v>
      </c>
      <c r="J935" s="433"/>
      <c r="K935" s="433"/>
      <c r="L935" s="433"/>
      <c r="M935" s="433"/>
      <c r="N935" s="433"/>
      <c r="O935" s="183"/>
      <c r="P935" s="434">
        <v>0</v>
      </c>
      <c r="Q935" s="434"/>
      <c r="R935" s="434"/>
      <c r="S935" s="434"/>
      <c r="T935" s="434"/>
      <c r="U935" s="434"/>
      <c r="V935" s="183"/>
      <c r="W935" s="434">
        <v>0</v>
      </c>
      <c r="X935" s="434"/>
      <c r="Y935" s="434"/>
      <c r="Z935" s="434"/>
      <c r="AA935" s="434"/>
      <c r="AB935" s="434"/>
      <c r="AC935" s="183"/>
      <c r="AD935" s="435">
        <v>205379668</v>
      </c>
      <c r="AE935" s="435"/>
      <c r="AF935" s="435"/>
      <c r="AG935" s="435"/>
      <c r="AH935" s="435"/>
      <c r="AI935" s="435"/>
      <c r="AK935" s="435">
        <f>SUM(I935:AI935)</f>
        <v>205379668</v>
      </c>
      <c r="AL935" s="435"/>
      <c r="AM935" s="435"/>
      <c r="AN935" s="435"/>
      <c r="AO935" s="435"/>
      <c r="AP935" s="435"/>
    </row>
    <row r="936" spans="1:42" ht="15" customHeight="1" outlineLevel="2">
      <c r="A936" s="173" t="s">
        <v>693</v>
      </c>
      <c r="B936" s="168"/>
      <c r="C936" s="219"/>
      <c r="D936" s="194"/>
      <c r="E936" s="194"/>
      <c r="F936" s="194"/>
      <c r="G936" s="194"/>
      <c r="H936" s="194"/>
      <c r="I936" s="433">
        <v>0</v>
      </c>
      <c r="J936" s="433"/>
      <c r="K936" s="433"/>
      <c r="L936" s="433"/>
      <c r="M936" s="433"/>
      <c r="N936" s="433"/>
      <c r="O936" s="183"/>
      <c r="P936" s="434">
        <v>240203889</v>
      </c>
      <c r="Q936" s="434"/>
      <c r="R936" s="434"/>
      <c r="S936" s="434"/>
      <c r="T936" s="434"/>
      <c r="U936" s="434"/>
      <c r="V936" s="183"/>
      <c r="W936" s="434">
        <v>240203889</v>
      </c>
      <c r="X936" s="434"/>
      <c r="Y936" s="434"/>
      <c r="Z936" s="434"/>
      <c r="AA936" s="434"/>
      <c r="AB936" s="434"/>
      <c r="AC936" s="183"/>
      <c r="AD936" s="435">
        <v>-2312774778</v>
      </c>
      <c r="AE936" s="435"/>
      <c r="AF936" s="435"/>
      <c r="AG936" s="435"/>
      <c r="AH936" s="435"/>
      <c r="AI936" s="435"/>
      <c r="AK936" s="435">
        <f>SUM(I936:AI936)</f>
        <v>-1832367000</v>
      </c>
      <c r="AL936" s="435"/>
      <c r="AM936" s="435"/>
      <c r="AN936" s="435"/>
      <c r="AO936" s="435"/>
      <c r="AP936" s="435"/>
    </row>
    <row r="937" spans="1:35" ht="15" customHeight="1" outlineLevel="2">
      <c r="A937" s="159"/>
      <c r="B937" s="160"/>
      <c r="C937" s="219"/>
      <c r="D937" s="194"/>
      <c r="E937" s="194"/>
      <c r="F937" s="194"/>
      <c r="G937" s="194"/>
      <c r="H937" s="194"/>
      <c r="I937" s="194"/>
      <c r="J937" s="194"/>
      <c r="K937" s="183"/>
      <c r="L937" s="183"/>
      <c r="M937" s="183"/>
      <c r="N937" s="183"/>
      <c r="O937" s="183"/>
      <c r="P937" s="183"/>
      <c r="Q937" s="183"/>
      <c r="R937" s="183"/>
      <c r="S937" s="183"/>
      <c r="T937" s="183"/>
      <c r="U937" s="183"/>
      <c r="V937" s="183"/>
      <c r="W937" s="183"/>
      <c r="X937" s="183"/>
      <c r="Y937" s="444"/>
      <c r="Z937" s="444"/>
      <c r="AA937" s="444"/>
      <c r="AB937" s="444"/>
      <c r="AC937" s="183"/>
      <c r="AD937" s="435"/>
      <c r="AE937" s="435"/>
      <c r="AF937" s="435"/>
      <c r="AG937" s="435"/>
      <c r="AH937" s="435"/>
      <c r="AI937" s="435"/>
    </row>
    <row r="938" spans="1:42" ht="15" customHeight="1" outlineLevel="2" thickBot="1">
      <c r="A938" s="159" t="s">
        <v>694</v>
      </c>
      <c r="B938" s="160"/>
      <c r="C938" s="219"/>
      <c r="D938" s="194"/>
      <c r="E938" s="194"/>
      <c r="F938" s="194"/>
      <c r="G938" s="194"/>
      <c r="H938" s="194"/>
      <c r="I938" s="376">
        <f>SUM(I934:N936)</f>
        <v>40000000000</v>
      </c>
      <c r="J938" s="376"/>
      <c r="K938" s="376"/>
      <c r="L938" s="376"/>
      <c r="M938" s="376"/>
      <c r="N938" s="376"/>
      <c r="O938" s="183"/>
      <c r="P938" s="376">
        <f>SUM(P934:U936)</f>
        <v>292887340</v>
      </c>
      <c r="Q938" s="376"/>
      <c r="R938" s="376"/>
      <c r="S938" s="376"/>
      <c r="T938" s="376"/>
      <c r="U938" s="376"/>
      <c r="V938" s="183"/>
      <c r="W938" s="376">
        <f>SUM(W934:AB936)</f>
        <v>266545615</v>
      </c>
      <c r="X938" s="376"/>
      <c r="Y938" s="376"/>
      <c r="Z938" s="376"/>
      <c r="AA938" s="376"/>
      <c r="AB938" s="376"/>
      <c r="AC938" s="183"/>
      <c r="AD938" s="376">
        <f>SUM(AD934:AI936)</f>
        <v>294643782</v>
      </c>
      <c r="AE938" s="376"/>
      <c r="AF938" s="376"/>
      <c r="AG938" s="376"/>
      <c r="AH938" s="376"/>
      <c r="AI938" s="376"/>
      <c r="AK938" s="376">
        <f>SUM(AK934:AP936)</f>
        <v>40854076737</v>
      </c>
      <c r="AL938" s="376"/>
      <c r="AM938" s="376"/>
      <c r="AN938" s="376"/>
      <c r="AO938" s="376"/>
      <c r="AP938" s="376"/>
    </row>
    <row r="939" spans="1:35" ht="15" customHeight="1" outlineLevel="2" thickTop="1">
      <c r="A939" s="159"/>
      <c r="B939" s="160"/>
      <c r="C939" s="219"/>
      <c r="D939" s="194"/>
      <c r="E939" s="194"/>
      <c r="F939" s="194"/>
      <c r="G939" s="194"/>
      <c r="H939" s="194"/>
      <c r="I939" s="194"/>
      <c r="J939" s="194"/>
      <c r="K939" s="183"/>
      <c r="L939" s="183"/>
      <c r="M939" s="183"/>
      <c r="N939" s="183"/>
      <c r="O939" s="183"/>
      <c r="P939" s="183"/>
      <c r="Q939" s="183"/>
      <c r="R939" s="183"/>
      <c r="S939" s="183"/>
      <c r="T939" s="183"/>
      <c r="U939" s="183"/>
      <c r="V939" s="183"/>
      <c r="W939" s="183"/>
      <c r="X939" s="183"/>
      <c r="Y939" s="257"/>
      <c r="Z939" s="257"/>
      <c r="AA939" s="257"/>
      <c r="AB939" s="257"/>
      <c r="AC939" s="183"/>
      <c r="AD939" s="183"/>
      <c r="AE939" s="183"/>
      <c r="AF939" s="183"/>
      <c r="AG939" s="183"/>
      <c r="AH939" s="183"/>
      <c r="AI939" s="183"/>
    </row>
    <row r="940" spans="1:42" ht="15" customHeight="1" outlineLevel="2">
      <c r="A940" s="159" t="s">
        <v>824</v>
      </c>
      <c r="B940" s="160"/>
      <c r="C940" s="219"/>
      <c r="D940" s="194"/>
      <c r="E940" s="194"/>
      <c r="F940" s="194"/>
      <c r="G940" s="194"/>
      <c r="H940" s="194"/>
      <c r="I940" s="424">
        <f>I938</f>
        <v>40000000000</v>
      </c>
      <c r="J940" s="424"/>
      <c r="K940" s="424"/>
      <c r="L940" s="424"/>
      <c r="M940" s="424"/>
      <c r="N940" s="424"/>
      <c r="O940" s="215"/>
      <c r="P940" s="424">
        <f>P938</f>
        <v>292887340</v>
      </c>
      <c r="Q940" s="424"/>
      <c r="R940" s="424"/>
      <c r="S940" s="424"/>
      <c r="T940" s="424"/>
      <c r="U940" s="424"/>
      <c r="V940" s="215"/>
      <c r="W940" s="424">
        <f>W938</f>
        <v>266545615</v>
      </c>
      <c r="X940" s="424"/>
      <c r="Y940" s="424"/>
      <c r="Z940" s="424"/>
      <c r="AA940" s="424"/>
      <c r="AB940" s="424"/>
      <c r="AC940" s="215"/>
      <c r="AD940" s="424">
        <v>-4600056115</v>
      </c>
      <c r="AE940" s="424"/>
      <c r="AF940" s="424"/>
      <c r="AG940" s="424"/>
      <c r="AH940" s="424"/>
      <c r="AI940" s="424"/>
      <c r="AJ940" s="295"/>
      <c r="AK940" s="424">
        <f>SUM(I940:AI940)</f>
        <v>35959376840</v>
      </c>
      <c r="AL940" s="424"/>
      <c r="AM940" s="424"/>
      <c r="AN940" s="424"/>
      <c r="AO940" s="424"/>
      <c r="AP940" s="424"/>
    </row>
    <row r="941" spans="1:42" ht="15" customHeight="1" outlineLevel="2">
      <c r="A941" s="173" t="s">
        <v>826</v>
      </c>
      <c r="B941" s="168"/>
      <c r="C941" s="219"/>
      <c r="D941" s="194"/>
      <c r="E941" s="194"/>
      <c r="F941" s="194"/>
      <c r="G941" s="194"/>
      <c r="H941" s="194"/>
      <c r="I941" s="433">
        <v>0</v>
      </c>
      <c r="J941" s="433"/>
      <c r="K941" s="433"/>
      <c r="L941" s="433"/>
      <c r="M941" s="433"/>
      <c r="N941" s="433"/>
      <c r="O941" s="183"/>
      <c r="P941" s="434">
        <v>0</v>
      </c>
      <c r="Q941" s="434"/>
      <c r="R941" s="434"/>
      <c r="S941" s="434"/>
      <c r="T941" s="434"/>
      <c r="U941" s="434"/>
      <c r="V941" s="183"/>
      <c r="W941" s="434">
        <v>0</v>
      </c>
      <c r="X941" s="434"/>
      <c r="Y941" s="434"/>
      <c r="Z941" s="434"/>
      <c r="AA941" s="434"/>
      <c r="AB941" s="434"/>
      <c r="AC941" s="183"/>
      <c r="AD941" s="435">
        <v>-5655744432</v>
      </c>
      <c r="AE941" s="435"/>
      <c r="AF941" s="435"/>
      <c r="AG941" s="435"/>
      <c r="AH941" s="435"/>
      <c r="AI941" s="435"/>
      <c r="AK941" s="435">
        <f>SUM(I941:AI941)</f>
        <v>-5655744432</v>
      </c>
      <c r="AL941" s="435"/>
      <c r="AM941" s="435"/>
      <c r="AN941" s="435"/>
      <c r="AO941" s="435"/>
      <c r="AP941" s="435"/>
    </row>
    <row r="942" spans="1:35" ht="15" customHeight="1" outlineLevel="2">
      <c r="A942" s="159"/>
      <c r="B942" s="160"/>
      <c r="C942" s="219"/>
      <c r="D942" s="194"/>
      <c r="E942" s="194"/>
      <c r="F942" s="194"/>
      <c r="G942" s="194"/>
      <c r="H942" s="194"/>
      <c r="I942" s="194"/>
      <c r="J942" s="194"/>
      <c r="K942" s="183"/>
      <c r="L942" s="183"/>
      <c r="M942" s="183"/>
      <c r="N942" s="183"/>
      <c r="O942" s="183"/>
      <c r="P942" s="183"/>
      <c r="Q942" s="183"/>
      <c r="R942" s="183"/>
      <c r="S942" s="183"/>
      <c r="T942" s="183"/>
      <c r="U942" s="183"/>
      <c r="V942" s="183"/>
      <c r="W942" s="183"/>
      <c r="X942" s="183"/>
      <c r="Y942" s="257"/>
      <c r="Z942" s="257"/>
      <c r="AA942" s="257"/>
      <c r="AB942" s="257"/>
      <c r="AC942" s="183"/>
      <c r="AD942" s="183"/>
      <c r="AE942" s="183"/>
      <c r="AF942" s="183"/>
      <c r="AG942" s="183"/>
      <c r="AH942" s="183"/>
      <c r="AI942" s="183"/>
    </row>
    <row r="943" spans="1:42" ht="15" customHeight="1" outlineLevel="2" thickBot="1">
      <c r="A943" s="159" t="s">
        <v>698</v>
      </c>
      <c r="B943" s="160"/>
      <c r="C943" s="219"/>
      <c r="D943" s="194"/>
      <c r="E943" s="194"/>
      <c r="F943" s="194"/>
      <c r="G943" s="194"/>
      <c r="H943" s="194"/>
      <c r="I943" s="376">
        <f>SUM(I940:N941)</f>
        <v>40000000000</v>
      </c>
      <c r="J943" s="376"/>
      <c r="K943" s="376"/>
      <c r="L943" s="376"/>
      <c r="M943" s="376"/>
      <c r="N943" s="376"/>
      <c r="O943" s="183"/>
      <c r="P943" s="376">
        <f>SUM(P940:U941)</f>
        <v>292887340</v>
      </c>
      <c r="Q943" s="376"/>
      <c r="R943" s="376"/>
      <c r="S943" s="376"/>
      <c r="T943" s="376"/>
      <c r="U943" s="376"/>
      <c r="V943" s="183"/>
      <c r="W943" s="376">
        <f>SUM(W940:AB941)</f>
        <v>266545615</v>
      </c>
      <c r="X943" s="376"/>
      <c r="Y943" s="376"/>
      <c r="Z943" s="376"/>
      <c r="AA943" s="376"/>
      <c r="AB943" s="376"/>
      <c r="AC943" s="183"/>
      <c r="AD943" s="376">
        <f>SUM(AD940:AI941)</f>
        <v>-10255800547</v>
      </c>
      <c r="AE943" s="376"/>
      <c r="AF943" s="376"/>
      <c r="AG943" s="376"/>
      <c r="AH943" s="376"/>
      <c r="AI943" s="376"/>
      <c r="AK943" s="376">
        <f>SUM(AK940:AP941)</f>
        <v>30303632408</v>
      </c>
      <c r="AL943" s="376"/>
      <c r="AM943" s="376"/>
      <c r="AN943" s="376"/>
      <c r="AO943" s="376"/>
      <c r="AP943" s="376"/>
    </row>
    <row r="944" spans="1:35" ht="15" customHeight="1" outlineLevel="2" thickTop="1">
      <c r="A944" s="159"/>
      <c r="B944" s="160"/>
      <c r="C944" s="219"/>
      <c r="D944" s="194"/>
      <c r="E944" s="194"/>
      <c r="F944" s="194"/>
      <c r="G944" s="194"/>
      <c r="H944" s="194"/>
      <c r="I944" s="194"/>
      <c r="J944" s="194"/>
      <c r="K944" s="183"/>
      <c r="L944" s="183"/>
      <c r="M944" s="183"/>
      <c r="N944" s="183"/>
      <c r="O944" s="183"/>
      <c r="P944" s="183"/>
      <c r="Q944" s="183"/>
      <c r="R944" s="183"/>
      <c r="S944" s="183"/>
      <c r="T944" s="183"/>
      <c r="U944" s="183"/>
      <c r="V944" s="183"/>
      <c r="W944" s="183"/>
      <c r="X944" s="183"/>
      <c r="Y944" s="257"/>
      <c r="Z944" s="257"/>
      <c r="AA944" s="257"/>
      <c r="AB944" s="257"/>
      <c r="AC944" s="183"/>
      <c r="AD944" s="183"/>
      <c r="AE944" s="183"/>
      <c r="AF944" s="183"/>
      <c r="AG944" s="183"/>
      <c r="AH944" s="183"/>
      <c r="AI944" s="183"/>
    </row>
    <row r="945" spans="1:35" ht="12.75" customHeight="1" outlineLevel="2">
      <c r="A945" s="159"/>
      <c r="B945" s="160"/>
      <c r="C945" s="162"/>
      <c r="D945" s="162"/>
      <c r="E945" s="162"/>
      <c r="F945" s="162"/>
      <c r="G945" s="162"/>
      <c r="H945" s="162"/>
      <c r="I945" s="162"/>
      <c r="J945" s="162"/>
      <c r="K945" s="183"/>
      <c r="L945" s="183"/>
      <c r="M945" s="183"/>
      <c r="N945" s="183"/>
      <c r="O945" s="183"/>
      <c r="P945" s="183"/>
      <c r="Q945" s="183"/>
      <c r="R945" s="183"/>
      <c r="S945" s="183"/>
      <c r="T945" s="183"/>
      <c r="U945" s="183"/>
      <c r="V945" s="183"/>
      <c r="W945" s="183"/>
      <c r="X945" s="183"/>
      <c r="Y945" s="183"/>
      <c r="Z945" s="183"/>
      <c r="AA945" s="183"/>
      <c r="AB945" s="183"/>
      <c r="AC945" s="183"/>
      <c r="AD945" s="183"/>
      <c r="AE945" s="183"/>
      <c r="AF945" s="183"/>
      <c r="AG945" s="183"/>
      <c r="AH945" s="183"/>
      <c r="AI945" s="183"/>
    </row>
    <row r="946" spans="1:35" ht="15" customHeight="1" outlineLevel="2">
      <c r="A946" s="159"/>
      <c r="B946" s="160"/>
      <c r="C946" s="161" t="s">
        <v>701</v>
      </c>
      <c r="D946" s="162"/>
      <c r="E946" s="162"/>
      <c r="F946" s="162"/>
      <c r="G946" s="162"/>
      <c r="H946" s="162"/>
      <c r="I946" s="162"/>
      <c r="J946" s="162"/>
      <c r="K946" s="162"/>
      <c r="L946" s="162"/>
      <c r="M946" s="162"/>
      <c r="N946" s="162"/>
      <c r="O946" s="162"/>
      <c r="P946" s="162"/>
      <c r="Q946" s="162"/>
      <c r="R946" s="162"/>
      <c r="S946" s="162"/>
      <c r="T946" s="162"/>
      <c r="U946" s="162"/>
      <c r="V946" s="162"/>
      <c r="W946" s="163"/>
      <c r="X946" s="163"/>
      <c r="Y946" s="163"/>
      <c r="Z946" s="163"/>
      <c r="AA946" s="163"/>
      <c r="AB946" s="163"/>
      <c r="AC946" s="163"/>
      <c r="AD946" s="163"/>
      <c r="AE946" s="163"/>
      <c r="AF946" s="163"/>
      <c r="AG946" s="163"/>
      <c r="AH946" s="163"/>
      <c r="AI946" s="163"/>
    </row>
    <row r="947" spans="1:35" ht="15" customHeight="1" outlineLevel="2">
      <c r="A947" s="159"/>
      <c r="B947" s="160"/>
      <c r="C947" s="182"/>
      <c r="D947" s="182"/>
      <c r="E947" s="182"/>
      <c r="F947" s="182"/>
      <c r="G947" s="182"/>
      <c r="H947" s="182"/>
      <c r="I947" s="182"/>
      <c r="J947" s="182"/>
      <c r="K947" s="182"/>
      <c r="L947" s="182"/>
      <c r="M947" s="182"/>
      <c r="N947" s="182"/>
      <c r="O947" s="402" t="s">
        <v>812</v>
      </c>
      <c r="P947" s="402"/>
      <c r="Q947" s="402"/>
      <c r="R947" s="402"/>
      <c r="S947" s="402"/>
      <c r="T947" s="402"/>
      <c r="U947" s="167"/>
      <c r="V947" s="450" t="s">
        <v>699</v>
      </c>
      <c r="W947" s="450"/>
      <c r="X947" s="450"/>
      <c r="Y947" s="166"/>
      <c r="Z947" s="402" t="s">
        <v>10</v>
      </c>
      <c r="AA947" s="402"/>
      <c r="AB947" s="402"/>
      <c r="AC947" s="402"/>
      <c r="AD947" s="402"/>
      <c r="AE947" s="402"/>
      <c r="AF947" s="167"/>
      <c r="AG947" s="450" t="s">
        <v>699</v>
      </c>
      <c r="AH947" s="450"/>
      <c r="AI947" s="450"/>
    </row>
    <row r="948" spans="1:35" ht="15" customHeight="1" outlineLevel="2">
      <c r="A948" s="159"/>
      <c r="B948" s="160"/>
      <c r="C948" s="182"/>
      <c r="D948" s="182"/>
      <c r="E948" s="182"/>
      <c r="F948" s="182"/>
      <c r="G948" s="182"/>
      <c r="H948" s="182"/>
      <c r="I948" s="182"/>
      <c r="J948" s="182"/>
      <c r="K948" s="182"/>
      <c r="L948" s="182"/>
      <c r="M948" s="182"/>
      <c r="N948" s="182"/>
      <c r="O948" s="451" t="s">
        <v>11</v>
      </c>
      <c r="P948" s="451"/>
      <c r="Q948" s="451"/>
      <c r="R948" s="451"/>
      <c r="S948" s="451"/>
      <c r="T948" s="451"/>
      <c r="U948" s="167"/>
      <c r="V948" s="403" t="s">
        <v>700</v>
      </c>
      <c r="W948" s="403"/>
      <c r="X948" s="403"/>
      <c r="Y948" s="166"/>
      <c r="Z948" s="452" t="s">
        <v>11</v>
      </c>
      <c r="AA948" s="452"/>
      <c r="AB948" s="452"/>
      <c r="AC948" s="452"/>
      <c r="AD948" s="452"/>
      <c r="AE948" s="452"/>
      <c r="AF948" s="167"/>
      <c r="AG948" s="403" t="s">
        <v>700</v>
      </c>
      <c r="AH948" s="403"/>
      <c r="AI948" s="403"/>
    </row>
    <row r="949" spans="1:35" ht="15" customHeight="1" outlineLevel="2">
      <c r="A949" s="159"/>
      <c r="B949" s="160"/>
      <c r="C949" s="182"/>
      <c r="D949" s="182"/>
      <c r="E949" s="182"/>
      <c r="F949" s="182"/>
      <c r="G949" s="182"/>
      <c r="H949" s="182"/>
      <c r="I949" s="182"/>
      <c r="J949" s="182"/>
      <c r="K949" s="182"/>
      <c r="L949" s="182"/>
      <c r="M949" s="182"/>
      <c r="N949" s="182"/>
      <c r="O949" s="445"/>
      <c r="P949" s="445"/>
      <c r="Q949" s="445"/>
      <c r="R949" s="445"/>
      <c r="S949" s="445"/>
      <c r="T949" s="445"/>
      <c r="U949" s="209"/>
      <c r="V949" s="446"/>
      <c r="W949" s="446"/>
      <c r="X949" s="446"/>
      <c r="Y949" s="178"/>
      <c r="Z949" s="447"/>
      <c r="AA949" s="447"/>
      <c r="AB949" s="447"/>
      <c r="AC949" s="447"/>
      <c r="AD949" s="447"/>
      <c r="AE949" s="447"/>
      <c r="AF949" s="209"/>
      <c r="AG949" s="448"/>
      <c r="AH949" s="448"/>
      <c r="AI949" s="448"/>
    </row>
    <row r="950" spans="1:35" ht="15" customHeight="1" hidden="1" outlineLevel="2">
      <c r="A950" s="159"/>
      <c r="B950" s="160"/>
      <c r="C950" s="168" t="s">
        <v>702</v>
      </c>
      <c r="D950" s="160"/>
      <c r="E950" s="160"/>
      <c r="F950" s="160"/>
      <c r="G950" s="160"/>
      <c r="H950" s="160"/>
      <c r="I950" s="160"/>
      <c r="J950" s="160"/>
      <c r="K950" s="160"/>
      <c r="L950" s="160"/>
      <c r="M950" s="160"/>
      <c r="N950" s="160"/>
      <c r="O950" s="375">
        <v>0</v>
      </c>
      <c r="P950" s="375"/>
      <c r="Q950" s="375"/>
      <c r="R950" s="375"/>
      <c r="S950" s="375"/>
      <c r="T950" s="375"/>
      <c r="U950" s="169"/>
      <c r="V950" s="449" t="s">
        <v>0</v>
      </c>
      <c r="W950" s="449"/>
      <c r="X950" s="449"/>
      <c r="Y950" s="256"/>
      <c r="Z950" s="375">
        <v>0</v>
      </c>
      <c r="AA950" s="375"/>
      <c r="AB950" s="375"/>
      <c r="AC950" s="375"/>
      <c r="AD950" s="375"/>
      <c r="AE950" s="375"/>
      <c r="AF950" s="169"/>
      <c r="AG950" s="449" t="s">
        <v>0</v>
      </c>
      <c r="AH950" s="449"/>
      <c r="AI950" s="449"/>
    </row>
    <row r="951" spans="1:35" ht="15" customHeight="1" outlineLevel="2">
      <c r="A951" s="159"/>
      <c r="B951" s="160"/>
      <c r="C951" s="168" t="s">
        <v>703</v>
      </c>
      <c r="D951" s="160"/>
      <c r="E951" s="160"/>
      <c r="F951" s="160"/>
      <c r="G951" s="160"/>
      <c r="H951" s="160"/>
      <c r="I951" s="160"/>
      <c r="J951" s="160"/>
      <c r="K951" s="160"/>
      <c r="L951" s="160"/>
      <c r="M951" s="160"/>
      <c r="N951" s="160"/>
      <c r="O951" s="375">
        <v>40000000000</v>
      </c>
      <c r="P951" s="375"/>
      <c r="Q951" s="375"/>
      <c r="R951" s="375"/>
      <c r="S951" s="375"/>
      <c r="T951" s="375"/>
      <c r="U951" s="169"/>
      <c r="V951" s="444">
        <v>100</v>
      </c>
      <c r="W951" s="444"/>
      <c r="X951" s="444"/>
      <c r="Y951" s="257"/>
      <c r="Z951" s="444">
        <v>40000000000</v>
      </c>
      <c r="AA951" s="444"/>
      <c r="AB951" s="444"/>
      <c r="AC951" s="444"/>
      <c r="AD951" s="444"/>
      <c r="AE951" s="444"/>
      <c r="AF951" s="257"/>
      <c r="AG951" s="444">
        <v>100</v>
      </c>
      <c r="AH951" s="444"/>
      <c r="AI951" s="444"/>
    </row>
    <row r="952" spans="1:35" ht="30" customHeight="1" outlineLevel="2">
      <c r="A952" s="159"/>
      <c r="B952" s="160"/>
      <c r="C952" s="259" t="s">
        <v>5</v>
      </c>
      <c r="D952" s="440" t="s">
        <v>704</v>
      </c>
      <c r="E952" s="440"/>
      <c r="F952" s="440"/>
      <c r="G952" s="440"/>
      <c r="H952" s="440"/>
      <c r="I952" s="440"/>
      <c r="J952" s="440"/>
      <c r="K952" s="440"/>
      <c r="L952" s="440"/>
      <c r="M952" s="440"/>
      <c r="N952" s="162"/>
      <c r="O952" s="415">
        <v>20000000000</v>
      </c>
      <c r="P952" s="415"/>
      <c r="Q952" s="415"/>
      <c r="R952" s="415"/>
      <c r="S952" s="415"/>
      <c r="T952" s="415"/>
      <c r="U952" s="211"/>
      <c r="V952" s="441">
        <v>50</v>
      </c>
      <c r="W952" s="441"/>
      <c r="X952" s="441"/>
      <c r="Y952" s="260"/>
      <c r="Z952" s="441">
        <v>20000000000</v>
      </c>
      <c r="AA952" s="441"/>
      <c r="AB952" s="441"/>
      <c r="AC952" s="441"/>
      <c r="AD952" s="441"/>
      <c r="AE952" s="441"/>
      <c r="AF952" s="260"/>
      <c r="AG952" s="441">
        <v>50</v>
      </c>
      <c r="AH952" s="441"/>
      <c r="AI952" s="441"/>
    </row>
    <row r="953" spans="1:35" ht="15" customHeight="1" outlineLevel="2">
      <c r="A953" s="159"/>
      <c r="B953" s="160"/>
      <c r="C953" s="259" t="s">
        <v>5</v>
      </c>
      <c r="D953" s="440" t="s">
        <v>705</v>
      </c>
      <c r="E953" s="440"/>
      <c r="F953" s="440"/>
      <c r="G953" s="440"/>
      <c r="H953" s="440"/>
      <c r="I953" s="440"/>
      <c r="J953" s="440"/>
      <c r="K953" s="440"/>
      <c r="L953" s="440"/>
      <c r="M953" s="440"/>
      <c r="N953" s="162"/>
      <c r="O953" s="415">
        <v>20000000000</v>
      </c>
      <c r="P953" s="415"/>
      <c r="Q953" s="415"/>
      <c r="R953" s="415"/>
      <c r="S953" s="415"/>
      <c r="T953" s="415"/>
      <c r="U953" s="211"/>
      <c r="V953" s="441">
        <v>50</v>
      </c>
      <c r="W953" s="441"/>
      <c r="X953" s="441"/>
      <c r="Y953" s="260"/>
      <c r="Z953" s="441">
        <v>20000000000</v>
      </c>
      <c r="AA953" s="441"/>
      <c r="AB953" s="441"/>
      <c r="AC953" s="441"/>
      <c r="AD953" s="441"/>
      <c r="AE953" s="441"/>
      <c r="AF953" s="260"/>
      <c r="AG953" s="441">
        <v>50</v>
      </c>
      <c r="AH953" s="441"/>
      <c r="AI953" s="441"/>
    </row>
    <row r="954" spans="1:35" ht="15" customHeight="1" outlineLevel="2">
      <c r="A954" s="159"/>
      <c r="B954" s="160"/>
      <c r="C954" s="261"/>
      <c r="D954" s="162"/>
      <c r="E954" s="162"/>
      <c r="F954" s="162"/>
      <c r="G954" s="162"/>
      <c r="H954" s="162"/>
      <c r="I954" s="162"/>
      <c r="J954" s="162"/>
      <c r="K954" s="162"/>
      <c r="L954" s="162"/>
      <c r="M954" s="162"/>
      <c r="N954" s="162"/>
      <c r="O954" s="442"/>
      <c r="P954" s="442"/>
      <c r="Q954" s="442"/>
      <c r="R954" s="442"/>
      <c r="S954" s="442"/>
      <c r="T954" s="442"/>
      <c r="U954" s="211"/>
      <c r="V954" s="441"/>
      <c r="W954" s="441"/>
      <c r="X954" s="441"/>
      <c r="Y954" s="260"/>
      <c r="Z954" s="443"/>
      <c r="AA954" s="443"/>
      <c r="AB954" s="443"/>
      <c r="AC954" s="443"/>
      <c r="AD954" s="443"/>
      <c r="AE954" s="443"/>
      <c r="AF954" s="260"/>
      <c r="AG954" s="441"/>
      <c r="AH954" s="441"/>
      <c r="AI954" s="441"/>
    </row>
    <row r="955" spans="1:35" ht="15" customHeight="1" outlineLevel="2" thickBot="1">
      <c r="A955" s="159"/>
      <c r="B955" s="160"/>
      <c r="C955" s="170" t="s">
        <v>448</v>
      </c>
      <c r="D955" s="160"/>
      <c r="E955" s="160"/>
      <c r="F955" s="160"/>
      <c r="G955" s="160"/>
      <c r="H955" s="160"/>
      <c r="I955" s="160"/>
      <c r="J955" s="160"/>
      <c r="K955" s="160"/>
      <c r="L955" s="160"/>
      <c r="M955" s="160"/>
      <c r="N955" s="160"/>
      <c r="O955" s="376">
        <v>40000000000</v>
      </c>
      <c r="P955" s="376"/>
      <c r="Q955" s="376"/>
      <c r="R955" s="376"/>
      <c r="S955" s="376"/>
      <c r="T955" s="376"/>
      <c r="U955" s="210"/>
      <c r="V955" s="438">
        <v>100</v>
      </c>
      <c r="W955" s="438"/>
      <c r="X955" s="438"/>
      <c r="Y955" s="257"/>
      <c r="Z955" s="438">
        <v>40000000000</v>
      </c>
      <c r="AA955" s="438"/>
      <c r="AB955" s="438"/>
      <c r="AC955" s="438"/>
      <c r="AD955" s="438"/>
      <c r="AE955" s="438"/>
      <c r="AF955" s="262"/>
      <c r="AG955" s="438">
        <v>100</v>
      </c>
      <c r="AH955" s="438"/>
      <c r="AI955" s="438"/>
    </row>
    <row r="956" spans="1:35" ht="15" customHeight="1" outlineLevel="2" thickTop="1">
      <c r="A956" s="159"/>
      <c r="B956" s="160"/>
      <c r="C956" s="162"/>
      <c r="D956" s="162"/>
      <c r="E956" s="162"/>
      <c r="F956" s="162"/>
      <c r="G956" s="162"/>
      <c r="H956" s="162"/>
      <c r="I956" s="162"/>
      <c r="J956" s="162"/>
      <c r="K956" s="162"/>
      <c r="L956" s="162"/>
      <c r="M956" s="162"/>
      <c r="N956" s="162"/>
      <c r="O956" s="162"/>
      <c r="P956" s="162"/>
      <c r="Q956" s="162"/>
      <c r="R956" s="162"/>
      <c r="S956" s="162"/>
      <c r="T956" s="162"/>
      <c r="U956" s="162"/>
      <c r="V956" s="162"/>
      <c r="W956" s="163"/>
      <c r="X956" s="163"/>
      <c r="Y956" s="163"/>
      <c r="Z956" s="163"/>
      <c r="AA956" s="163"/>
      <c r="AB956" s="163"/>
      <c r="AC956" s="163"/>
      <c r="AD956" s="163"/>
      <c r="AE956" s="163"/>
      <c r="AF956" s="163"/>
      <c r="AG956" s="163"/>
      <c r="AH956" s="163"/>
      <c r="AI956" s="163"/>
    </row>
    <row r="957" spans="1:35" ht="15" customHeight="1" hidden="1" outlineLevel="2">
      <c r="A957" s="159"/>
      <c r="B957" s="160"/>
      <c r="C957" s="162" t="s">
        <v>706</v>
      </c>
      <c r="D957" s="162"/>
      <c r="E957" s="162"/>
      <c r="F957" s="162"/>
      <c r="G957" s="162"/>
      <c r="H957" s="162"/>
      <c r="I957" s="162"/>
      <c r="J957" s="162"/>
      <c r="K957" s="162"/>
      <c r="L957" s="162"/>
      <c r="M957" s="162"/>
      <c r="N957" s="162"/>
      <c r="O957" s="162"/>
      <c r="P957" s="162"/>
      <c r="Q957" s="162"/>
      <c r="R957" s="162"/>
      <c r="S957" s="162"/>
      <c r="T957" s="162"/>
      <c r="U957" s="162"/>
      <c r="V957" s="162"/>
      <c r="W957" s="163"/>
      <c r="X957" s="163"/>
      <c r="Y957" s="163"/>
      <c r="Z957" s="163"/>
      <c r="AA957" s="163"/>
      <c r="AB957" s="163"/>
      <c r="AC957" s="163"/>
      <c r="AD957" s="439">
        <v>0</v>
      </c>
      <c r="AE957" s="439"/>
      <c r="AF957" s="439"/>
      <c r="AG957" s="439"/>
      <c r="AH957" s="439"/>
      <c r="AI957" s="439"/>
    </row>
    <row r="958" spans="1:35" ht="15" customHeight="1" hidden="1" outlineLevel="2">
      <c r="A958" s="159"/>
      <c r="B958" s="160"/>
      <c r="C958" s="162" t="s">
        <v>707</v>
      </c>
      <c r="D958" s="162"/>
      <c r="E958" s="162"/>
      <c r="F958" s="162"/>
      <c r="G958" s="162"/>
      <c r="H958" s="162"/>
      <c r="I958" s="162"/>
      <c r="J958" s="162"/>
      <c r="K958" s="162"/>
      <c r="L958" s="162"/>
      <c r="M958" s="162"/>
      <c r="N958" s="162"/>
      <c r="O958" s="162"/>
      <c r="P958" s="162"/>
      <c r="Q958" s="162"/>
      <c r="R958" s="162"/>
      <c r="S958" s="162"/>
      <c r="T958" s="162"/>
      <c r="U958" s="162"/>
      <c r="V958" s="162"/>
      <c r="W958" s="163"/>
      <c r="X958" s="163"/>
      <c r="Y958" s="163"/>
      <c r="Z958" s="163"/>
      <c r="AA958" s="163"/>
      <c r="AB958" s="163"/>
      <c r="AC958" s="163"/>
      <c r="AD958" s="439">
        <v>0</v>
      </c>
      <c r="AE958" s="439"/>
      <c r="AF958" s="439"/>
      <c r="AG958" s="439"/>
      <c r="AH958" s="439"/>
      <c r="AI958" s="439"/>
    </row>
    <row r="959" spans="1:35" ht="1.5" customHeight="1" hidden="1" outlineLevel="1">
      <c r="A959" s="159"/>
      <c r="B959" s="160"/>
      <c r="C959" s="162"/>
      <c r="D959" s="162"/>
      <c r="E959" s="162"/>
      <c r="F959" s="162"/>
      <c r="G959" s="162"/>
      <c r="H959" s="162"/>
      <c r="I959" s="162"/>
      <c r="J959" s="162"/>
      <c r="K959" s="162"/>
      <c r="L959" s="162"/>
      <c r="M959" s="162"/>
      <c r="N959" s="162"/>
      <c r="O959" s="162"/>
      <c r="P959" s="162"/>
      <c r="Q959" s="162"/>
      <c r="R959" s="162"/>
      <c r="S959" s="162"/>
      <c r="T959" s="162"/>
      <c r="U959" s="162"/>
      <c r="V959" s="162"/>
      <c r="W959" s="163"/>
      <c r="X959" s="163"/>
      <c r="Y959" s="163"/>
      <c r="Z959" s="163"/>
      <c r="AA959" s="163"/>
      <c r="AB959" s="163"/>
      <c r="AC959" s="163"/>
      <c r="AD959" s="163"/>
      <c r="AE959" s="163"/>
      <c r="AF959" s="163"/>
      <c r="AG959" s="163"/>
      <c r="AH959" s="163"/>
      <c r="AI959" s="163"/>
    </row>
    <row r="960" spans="1:35" ht="42" customHeight="1" hidden="1" outlineLevel="2">
      <c r="A960" s="159"/>
      <c r="B960" s="160"/>
      <c r="C960" s="436" t="s">
        <v>708</v>
      </c>
      <c r="D960" s="437"/>
      <c r="E960" s="437"/>
      <c r="F960" s="437"/>
      <c r="G960" s="437"/>
      <c r="H960" s="437"/>
      <c r="I960" s="437"/>
      <c r="J960" s="437"/>
      <c r="K960" s="437"/>
      <c r="L960" s="437"/>
      <c r="M960" s="437"/>
      <c r="N960" s="437"/>
      <c r="O960" s="437"/>
      <c r="P960" s="437"/>
      <c r="Q960" s="437"/>
      <c r="R960" s="437"/>
      <c r="S960" s="437"/>
      <c r="T960" s="437"/>
      <c r="U960" s="437"/>
      <c r="V960" s="437"/>
      <c r="W960" s="437"/>
      <c r="X960" s="437"/>
      <c r="Y960" s="437"/>
      <c r="Z960" s="437"/>
      <c r="AA960" s="437"/>
      <c r="AB960" s="437"/>
      <c r="AC960" s="437"/>
      <c r="AD960" s="437"/>
      <c r="AE960" s="437"/>
      <c r="AF960" s="437"/>
      <c r="AG960" s="437"/>
      <c r="AH960" s="437"/>
      <c r="AI960" s="437"/>
    </row>
    <row r="961" spans="1:35" ht="1.5" customHeight="1" outlineLevel="1" collapsed="1">
      <c r="A961" s="159"/>
      <c r="B961" s="160"/>
      <c r="C961" s="264"/>
      <c r="D961" s="263"/>
      <c r="E961" s="263"/>
      <c r="F961" s="263"/>
      <c r="G961" s="263"/>
      <c r="H961" s="263"/>
      <c r="I961" s="263"/>
      <c r="J961" s="263"/>
      <c r="K961" s="263"/>
      <c r="L961" s="263"/>
      <c r="M961" s="263"/>
      <c r="N961" s="263"/>
      <c r="O961" s="263"/>
      <c r="P961" s="263"/>
      <c r="Q961" s="263"/>
      <c r="R961" s="263"/>
      <c r="S961" s="263"/>
      <c r="T961" s="263"/>
      <c r="U961" s="263"/>
      <c r="V961" s="263"/>
      <c r="W961" s="263"/>
      <c r="X961" s="263"/>
      <c r="Y961" s="263"/>
      <c r="Z961" s="263"/>
      <c r="AA961" s="263"/>
      <c r="AB961" s="263"/>
      <c r="AC961" s="263"/>
      <c r="AD961" s="263"/>
      <c r="AE961" s="263"/>
      <c r="AF961" s="263"/>
      <c r="AG961" s="263"/>
      <c r="AH961" s="263"/>
      <c r="AI961" s="263"/>
    </row>
    <row r="962" spans="1:35" ht="12.75" customHeight="1" hidden="1" outlineLevel="1">
      <c r="A962" s="159"/>
      <c r="B962" s="160"/>
      <c r="C962" s="162"/>
      <c r="D962" s="162"/>
      <c r="E962" s="162"/>
      <c r="F962" s="162"/>
      <c r="G962" s="162"/>
      <c r="H962" s="162"/>
      <c r="I962" s="162"/>
      <c r="J962" s="162"/>
      <c r="K962" s="162"/>
      <c r="L962" s="162"/>
      <c r="M962" s="162"/>
      <c r="N962" s="162"/>
      <c r="O962" s="162"/>
      <c r="P962" s="162"/>
      <c r="Q962" s="162"/>
      <c r="R962" s="162"/>
      <c r="S962" s="162"/>
      <c r="T962" s="162"/>
      <c r="U962" s="162"/>
      <c r="V962" s="162"/>
      <c r="W962" s="163"/>
      <c r="X962" s="163"/>
      <c r="Y962" s="163"/>
      <c r="Z962" s="163"/>
      <c r="AA962" s="163"/>
      <c r="AB962" s="163"/>
      <c r="AC962" s="163"/>
      <c r="AD962" s="163"/>
      <c r="AE962" s="163"/>
      <c r="AF962" s="163"/>
      <c r="AG962" s="163"/>
      <c r="AH962" s="163"/>
      <c r="AI962" s="163"/>
    </row>
    <row r="963" spans="1:35" ht="15" customHeight="1" outlineLevel="1">
      <c r="A963" s="159">
        <v>17</v>
      </c>
      <c r="B963" s="160" t="s">
        <v>194</v>
      </c>
      <c r="C963" s="161" t="s">
        <v>711</v>
      </c>
      <c r="D963" s="162"/>
      <c r="E963" s="162"/>
      <c r="F963" s="162"/>
      <c r="G963" s="162"/>
      <c r="H963" s="162"/>
      <c r="I963" s="162"/>
      <c r="J963" s="162"/>
      <c r="K963" s="162"/>
      <c r="L963" s="162"/>
      <c r="M963" s="162"/>
      <c r="N963" s="162"/>
      <c r="O963" s="162"/>
      <c r="P963" s="162"/>
      <c r="Q963" s="162"/>
      <c r="R963" s="162"/>
      <c r="S963" s="162"/>
      <c r="T963" s="162"/>
      <c r="U963" s="162"/>
      <c r="V963" s="162"/>
      <c r="W963" s="163"/>
      <c r="X963" s="163"/>
      <c r="Y963" s="163"/>
      <c r="Z963" s="163"/>
      <c r="AA963" s="163"/>
      <c r="AB963" s="163"/>
      <c r="AC963" s="163"/>
      <c r="AD963" s="163"/>
      <c r="AE963" s="163"/>
      <c r="AF963" s="163"/>
      <c r="AG963" s="163"/>
      <c r="AH963" s="163"/>
      <c r="AI963" s="163"/>
    </row>
    <row r="964" spans="1:35" ht="25.5" customHeight="1" outlineLevel="1">
      <c r="A964" s="159"/>
      <c r="B964" s="160"/>
      <c r="C964" s="162"/>
      <c r="D964" s="162"/>
      <c r="E964" s="162"/>
      <c r="F964" s="162"/>
      <c r="G964" s="162"/>
      <c r="H964" s="162"/>
      <c r="I964" s="162"/>
      <c r="J964" s="162"/>
      <c r="K964" s="162"/>
      <c r="L964" s="162"/>
      <c r="M964" s="162"/>
      <c r="N964" s="162"/>
      <c r="O964" s="162"/>
      <c r="P964" s="162"/>
      <c r="Q964" s="162"/>
      <c r="R964" s="162"/>
      <c r="S964" s="162"/>
      <c r="T964" s="162"/>
      <c r="U964" s="162"/>
      <c r="V964" s="162"/>
      <c r="W964" s="418" t="s">
        <v>806</v>
      </c>
      <c r="X964" s="419"/>
      <c r="Y964" s="419"/>
      <c r="Z964" s="419"/>
      <c r="AA964" s="419"/>
      <c r="AB964" s="419"/>
      <c r="AC964" s="166"/>
      <c r="AD964" s="420" t="s">
        <v>825</v>
      </c>
      <c r="AE964" s="421"/>
      <c r="AF964" s="421"/>
      <c r="AG964" s="421"/>
      <c r="AH964" s="421"/>
      <c r="AI964" s="421"/>
    </row>
    <row r="965" spans="1:35" ht="15" customHeight="1" outlineLevel="1">
      <c r="A965" s="159"/>
      <c r="B965" s="160"/>
      <c r="C965" s="162"/>
      <c r="D965" s="162"/>
      <c r="E965" s="162"/>
      <c r="F965" s="162"/>
      <c r="G965" s="162"/>
      <c r="H965" s="162"/>
      <c r="I965" s="162"/>
      <c r="J965" s="162"/>
      <c r="K965" s="162"/>
      <c r="L965" s="162"/>
      <c r="M965" s="162"/>
      <c r="N965" s="162"/>
      <c r="O965" s="162"/>
      <c r="P965" s="162"/>
      <c r="Q965" s="162"/>
      <c r="R965" s="162"/>
      <c r="S965" s="162"/>
      <c r="T965" s="162"/>
      <c r="U965" s="162"/>
      <c r="V965" s="162"/>
      <c r="W965" s="403" t="s">
        <v>11</v>
      </c>
      <c r="X965" s="403"/>
      <c r="Y965" s="403"/>
      <c r="Z965" s="403"/>
      <c r="AA965" s="403"/>
      <c r="AB965" s="403"/>
      <c r="AC965" s="166"/>
      <c r="AD965" s="403" t="s">
        <v>11</v>
      </c>
      <c r="AE965" s="403"/>
      <c r="AF965" s="403"/>
      <c r="AG965" s="403"/>
      <c r="AH965" s="403"/>
      <c r="AI965" s="403"/>
    </row>
    <row r="966" spans="1:35" ht="15" customHeight="1" outlineLevel="1">
      <c r="A966" s="159"/>
      <c r="B966" s="160"/>
      <c r="C966" s="162"/>
      <c r="D966" s="162"/>
      <c r="E966" s="162"/>
      <c r="F966" s="162"/>
      <c r="G966" s="162"/>
      <c r="H966" s="162"/>
      <c r="I966" s="162"/>
      <c r="J966" s="162"/>
      <c r="K966" s="162"/>
      <c r="L966" s="162"/>
      <c r="M966" s="162"/>
      <c r="N966" s="162"/>
      <c r="O966" s="162"/>
      <c r="P966" s="162"/>
      <c r="Q966" s="162"/>
      <c r="R966" s="162"/>
      <c r="S966" s="162"/>
      <c r="T966" s="162"/>
      <c r="U966" s="162"/>
      <c r="V966" s="162"/>
      <c r="W966" s="375"/>
      <c r="X966" s="375"/>
      <c r="Y966" s="375"/>
      <c r="Z966" s="375"/>
      <c r="AA966" s="375"/>
      <c r="AB966" s="375"/>
      <c r="AC966" s="169"/>
      <c r="AD966" s="375"/>
      <c r="AE966" s="375"/>
      <c r="AF966" s="375"/>
      <c r="AG966" s="375"/>
      <c r="AH966" s="375"/>
      <c r="AI966" s="375"/>
    </row>
    <row r="967" spans="1:35" ht="15" customHeight="1" outlineLevel="1">
      <c r="A967" s="159"/>
      <c r="B967" s="160"/>
      <c r="C967" s="162" t="s">
        <v>406</v>
      </c>
      <c r="D967" s="162"/>
      <c r="E967" s="162"/>
      <c r="F967" s="162"/>
      <c r="G967" s="162"/>
      <c r="H967" s="162"/>
      <c r="I967" s="162"/>
      <c r="J967" s="162"/>
      <c r="K967" s="162"/>
      <c r="L967" s="162"/>
      <c r="M967" s="162"/>
      <c r="N967" s="162"/>
      <c r="O967" s="162"/>
      <c r="P967" s="162"/>
      <c r="Q967" s="162"/>
      <c r="R967" s="162"/>
      <c r="S967" s="162"/>
      <c r="T967" s="162"/>
      <c r="U967" s="162"/>
      <c r="V967" s="162"/>
      <c r="W967" s="375">
        <v>2661591320</v>
      </c>
      <c r="X967" s="375"/>
      <c r="Y967" s="375"/>
      <c r="Z967" s="375"/>
      <c r="AA967" s="375"/>
      <c r="AB967" s="375"/>
      <c r="AC967" s="169"/>
      <c r="AD967" s="375">
        <v>2001023670</v>
      </c>
      <c r="AE967" s="375"/>
      <c r="AF967" s="375"/>
      <c r="AG967" s="375"/>
      <c r="AH967" s="375"/>
      <c r="AI967" s="375"/>
    </row>
    <row r="968" spans="1:35" ht="15" customHeight="1" hidden="1" outlineLevel="1">
      <c r="A968" s="159"/>
      <c r="B968" s="160"/>
      <c r="C968" s="162" t="s">
        <v>413</v>
      </c>
      <c r="D968" s="162"/>
      <c r="E968" s="162"/>
      <c r="F968" s="162"/>
      <c r="G968" s="162"/>
      <c r="H968" s="162"/>
      <c r="I968" s="162"/>
      <c r="J968" s="162"/>
      <c r="K968" s="162"/>
      <c r="L968" s="162"/>
      <c r="M968" s="162"/>
      <c r="N968" s="162"/>
      <c r="O968" s="162"/>
      <c r="P968" s="162"/>
      <c r="Q968" s="162"/>
      <c r="R968" s="162"/>
      <c r="S968" s="162"/>
      <c r="T968" s="162"/>
      <c r="U968" s="162"/>
      <c r="V968" s="162"/>
      <c r="W968" s="375"/>
      <c r="X968" s="375"/>
      <c r="Y968" s="375"/>
      <c r="Z968" s="375"/>
      <c r="AA968" s="375"/>
      <c r="AB968" s="375"/>
      <c r="AC968" s="169"/>
      <c r="AD968" s="375"/>
      <c r="AE968" s="375"/>
      <c r="AF968" s="375"/>
      <c r="AG968" s="375"/>
      <c r="AH968" s="375"/>
      <c r="AI968" s="375"/>
    </row>
    <row r="969" spans="1:35" ht="15" customHeight="1" hidden="1" outlineLevel="1">
      <c r="A969" s="159"/>
      <c r="B969" s="160"/>
      <c r="C969" s="162" t="s">
        <v>712</v>
      </c>
      <c r="D969" s="162"/>
      <c r="E969" s="162"/>
      <c r="F969" s="162"/>
      <c r="G969" s="162"/>
      <c r="H969" s="162"/>
      <c r="I969" s="162"/>
      <c r="J969" s="162"/>
      <c r="K969" s="162"/>
      <c r="L969" s="162"/>
      <c r="M969" s="162"/>
      <c r="N969" s="162"/>
      <c r="O969" s="162"/>
      <c r="P969" s="162"/>
      <c r="Q969" s="162"/>
      <c r="R969" s="162"/>
      <c r="S969" s="162"/>
      <c r="T969" s="162"/>
      <c r="U969" s="162"/>
      <c r="V969" s="162"/>
      <c r="W969" s="375"/>
      <c r="X969" s="375"/>
      <c r="Y969" s="375"/>
      <c r="Z969" s="375"/>
      <c r="AA969" s="375"/>
      <c r="AB969" s="375"/>
      <c r="AC969" s="169"/>
      <c r="AD969" s="375"/>
      <c r="AE969" s="375"/>
      <c r="AF969" s="375"/>
      <c r="AG969" s="375"/>
      <c r="AH969" s="375"/>
      <c r="AI969" s="375"/>
    </row>
    <row r="970" spans="1:35" ht="15" customHeight="1" hidden="1" outlineLevel="1">
      <c r="A970" s="159"/>
      <c r="B970" s="160"/>
      <c r="C970" s="162" t="s">
        <v>713</v>
      </c>
      <c r="D970" s="162"/>
      <c r="E970" s="162"/>
      <c r="F970" s="162"/>
      <c r="G970" s="162"/>
      <c r="H970" s="162"/>
      <c r="I970" s="162"/>
      <c r="J970" s="162"/>
      <c r="K970" s="162"/>
      <c r="L970" s="162"/>
      <c r="M970" s="162"/>
      <c r="N970" s="162"/>
      <c r="O970" s="162"/>
      <c r="P970" s="162"/>
      <c r="Q970" s="162"/>
      <c r="R970" s="162"/>
      <c r="S970" s="162"/>
      <c r="T970" s="162"/>
      <c r="U970" s="162"/>
      <c r="V970" s="162"/>
      <c r="W970" s="375"/>
      <c r="X970" s="375"/>
      <c r="Y970" s="375"/>
      <c r="Z970" s="375"/>
      <c r="AA970" s="375"/>
      <c r="AB970" s="375"/>
      <c r="AC970" s="169"/>
      <c r="AD970" s="375"/>
      <c r="AE970" s="375"/>
      <c r="AF970" s="375"/>
      <c r="AG970" s="375"/>
      <c r="AH970" s="375"/>
      <c r="AI970" s="375"/>
    </row>
    <row r="971" spans="1:35" ht="15" customHeight="1" outlineLevel="2">
      <c r="A971" s="159"/>
      <c r="B971" s="160"/>
      <c r="C971" s="162" t="s">
        <v>714</v>
      </c>
      <c r="D971" s="162"/>
      <c r="E971" s="162"/>
      <c r="F971" s="162"/>
      <c r="G971" s="162"/>
      <c r="H971" s="162"/>
      <c r="I971" s="162"/>
      <c r="J971" s="162"/>
      <c r="K971" s="162"/>
      <c r="L971" s="162"/>
      <c r="M971" s="162"/>
      <c r="N971" s="162"/>
      <c r="O971" s="162"/>
      <c r="P971" s="162"/>
      <c r="Q971" s="162"/>
      <c r="R971" s="162"/>
      <c r="S971" s="162"/>
      <c r="T971" s="162"/>
      <c r="U971" s="162"/>
      <c r="V971" s="162"/>
      <c r="W971" s="375">
        <v>3042682210</v>
      </c>
      <c r="X971" s="375"/>
      <c r="Y971" s="375"/>
      <c r="Z971" s="375"/>
      <c r="AA971" s="375"/>
      <c r="AB971" s="375"/>
      <c r="AC971" s="169"/>
      <c r="AD971" s="375">
        <v>26260524614</v>
      </c>
      <c r="AE971" s="375"/>
      <c r="AF971" s="375"/>
      <c r="AG971" s="375"/>
      <c r="AH971" s="375"/>
      <c r="AI971" s="375"/>
    </row>
    <row r="972" spans="1:35" ht="15" customHeight="1" hidden="1" outlineLevel="2">
      <c r="A972" s="159"/>
      <c r="B972" s="160"/>
      <c r="C972" s="429" t="s">
        <v>715</v>
      </c>
      <c r="D972" s="429"/>
      <c r="E972" s="429"/>
      <c r="F972" s="429"/>
      <c r="G972" s="429"/>
      <c r="H972" s="429"/>
      <c r="I972" s="429"/>
      <c r="J972" s="429"/>
      <c r="K972" s="429"/>
      <c r="L972" s="429"/>
      <c r="M972" s="429"/>
      <c r="N972" s="429"/>
      <c r="O972" s="429"/>
      <c r="P972" s="429"/>
      <c r="Q972" s="429"/>
      <c r="R972" s="429"/>
      <c r="S972" s="429"/>
      <c r="T972" s="429"/>
      <c r="U972" s="429"/>
      <c r="V972" s="429"/>
      <c r="W972" s="415"/>
      <c r="X972" s="415"/>
      <c r="Y972" s="415"/>
      <c r="Z972" s="415"/>
      <c r="AA972" s="415"/>
      <c r="AB972" s="415"/>
      <c r="AC972" s="211"/>
      <c r="AD972" s="415"/>
      <c r="AE972" s="415"/>
      <c r="AF972" s="415"/>
      <c r="AG972" s="415"/>
      <c r="AH972" s="415"/>
      <c r="AI972" s="415"/>
    </row>
    <row r="973" spans="1:35" ht="25.5" customHeight="1" hidden="1" outlineLevel="2">
      <c r="A973" s="159"/>
      <c r="B973" s="160"/>
      <c r="C973" s="429" t="s">
        <v>716</v>
      </c>
      <c r="D973" s="429"/>
      <c r="E973" s="429"/>
      <c r="F973" s="429"/>
      <c r="G973" s="429"/>
      <c r="H973" s="429"/>
      <c r="I973" s="429"/>
      <c r="J973" s="429"/>
      <c r="K973" s="429"/>
      <c r="L973" s="429"/>
      <c r="M973" s="429"/>
      <c r="N973" s="429"/>
      <c r="O973" s="429"/>
      <c r="P973" s="429"/>
      <c r="Q973" s="429"/>
      <c r="R973" s="429"/>
      <c r="S973" s="429"/>
      <c r="T973" s="429"/>
      <c r="U973" s="429"/>
      <c r="V973" s="429"/>
      <c r="W973" s="415"/>
      <c r="X973" s="415"/>
      <c r="Y973" s="415"/>
      <c r="Z973" s="415"/>
      <c r="AA973" s="415"/>
      <c r="AB973" s="415"/>
      <c r="AC973" s="211"/>
      <c r="AD973" s="415"/>
      <c r="AE973" s="415"/>
      <c r="AF973" s="415"/>
      <c r="AG973" s="415"/>
      <c r="AH973" s="415"/>
      <c r="AI973" s="415"/>
    </row>
    <row r="974" spans="1:35" ht="1.5" customHeight="1" hidden="1" outlineLevel="1">
      <c r="A974" s="159"/>
      <c r="B974" s="160"/>
      <c r="C974" s="184"/>
      <c r="D974" s="184"/>
      <c r="E974" s="184"/>
      <c r="F974" s="184"/>
      <c r="G974" s="184"/>
      <c r="H974" s="184"/>
      <c r="I974" s="184"/>
      <c r="J974" s="184"/>
      <c r="K974" s="184"/>
      <c r="L974" s="184"/>
      <c r="M974" s="184"/>
      <c r="N974" s="184"/>
      <c r="O974" s="184"/>
      <c r="P974" s="184"/>
      <c r="Q974" s="184"/>
      <c r="R974" s="184"/>
      <c r="S974" s="184"/>
      <c r="T974" s="184"/>
      <c r="U974" s="184"/>
      <c r="V974" s="184"/>
      <c r="W974" s="375"/>
      <c r="X974" s="375"/>
      <c r="Y974" s="375"/>
      <c r="Z974" s="375"/>
      <c r="AA974" s="375"/>
      <c r="AB974" s="375"/>
      <c r="AC974" s="169"/>
      <c r="AD974" s="375"/>
      <c r="AE974" s="375"/>
      <c r="AF974" s="375"/>
      <c r="AG974" s="375"/>
      <c r="AH974" s="375"/>
      <c r="AI974" s="375"/>
    </row>
    <row r="975" spans="1:35" ht="15" customHeight="1" hidden="1" outlineLevel="1">
      <c r="A975" s="159"/>
      <c r="B975" s="160"/>
      <c r="C975" s="162" t="s">
        <v>717</v>
      </c>
      <c r="D975" s="162"/>
      <c r="E975" s="162"/>
      <c r="F975" s="162"/>
      <c r="G975" s="162"/>
      <c r="H975" s="162"/>
      <c r="I975" s="162"/>
      <c r="J975" s="162"/>
      <c r="K975" s="162"/>
      <c r="L975" s="162"/>
      <c r="M975" s="162"/>
      <c r="N975" s="162"/>
      <c r="O975" s="162"/>
      <c r="P975" s="162"/>
      <c r="Q975" s="162"/>
      <c r="R975" s="162"/>
      <c r="S975" s="162"/>
      <c r="T975" s="162"/>
      <c r="U975" s="162"/>
      <c r="V975" s="162"/>
      <c r="W975" s="375">
        <v>0</v>
      </c>
      <c r="X975" s="375"/>
      <c r="Y975" s="375"/>
      <c r="Z975" s="375"/>
      <c r="AA975" s="375"/>
      <c r="AB975" s="375"/>
      <c r="AC975" s="169"/>
      <c r="AD975" s="375">
        <v>0</v>
      </c>
      <c r="AE975" s="375"/>
      <c r="AF975" s="375"/>
      <c r="AG975" s="375"/>
      <c r="AH975" s="375"/>
      <c r="AI975" s="375"/>
    </row>
    <row r="976" spans="1:35" ht="15" customHeight="1" outlineLevel="1">
      <c r="A976" s="159"/>
      <c r="B976" s="160"/>
      <c r="C976" s="162"/>
      <c r="D976" s="162"/>
      <c r="E976" s="162"/>
      <c r="F976" s="162"/>
      <c r="G976" s="162"/>
      <c r="H976" s="162"/>
      <c r="I976" s="162"/>
      <c r="J976" s="162"/>
      <c r="K976" s="162"/>
      <c r="L976" s="162"/>
      <c r="M976" s="162"/>
      <c r="N976" s="162"/>
      <c r="O976" s="162"/>
      <c r="P976" s="162"/>
      <c r="Q976" s="162"/>
      <c r="R976" s="162"/>
      <c r="S976" s="162"/>
      <c r="T976" s="162"/>
      <c r="U976" s="162"/>
      <c r="V976" s="162"/>
      <c r="W976" s="375"/>
      <c r="X976" s="375"/>
      <c r="Y976" s="375"/>
      <c r="Z976" s="375"/>
      <c r="AA976" s="375"/>
      <c r="AB976" s="375"/>
      <c r="AC976" s="169"/>
      <c r="AD976" s="375"/>
      <c r="AE976" s="375"/>
      <c r="AF976" s="375"/>
      <c r="AG976" s="375"/>
      <c r="AH976" s="375"/>
      <c r="AI976" s="375"/>
    </row>
    <row r="977" spans="1:35" ht="15" customHeight="1" outlineLevel="1" thickBot="1">
      <c r="A977" s="159"/>
      <c r="B977" s="160"/>
      <c r="C977" s="170" t="s">
        <v>448</v>
      </c>
      <c r="D977" s="162"/>
      <c r="E977" s="162"/>
      <c r="F977" s="162"/>
      <c r="G977" s="162"/>
      <c r="H977" s="162"/>
      <c r="I977" s="162"/>
      <c r="J977" s="162"/>
      <c r="K977" s="162"/>
      <c r="L977" s="162"/>
      <c r="M977" s="162"/>
      <c r="N977" s="162"/>
      <c r="O977" s="162"/>
      <c r="P977" s="162"/>
      <c r="Q977" s="162"/>
      <c r="R977" s="162"/>
      <c r="S977" s="162"/>
      <c r="T977" s="162"/>
      <c r="U977" s="162"/>
      <c r="V977" s="162"/>
      <c r="W977" s="376">
        <f>SUM(W967:AB971)</f>
        <v>5704273530</v>
      </c>
      <c r="X977" s="376"/>
      <c r="Y977" s="376"/>
      <c r="Z977" s="376"/>
      <c r="AA977" s="376"/>
      <c r="AB977" s="376"/>
      <c r="AC977" s="169"/>
      <c r="AD977" s="376">
        <f>SUM(AD967:AI971)</f>
        <v>28261548284</v>
      </c>
      <c r="AE977" s="376"/>
      <c r="AF977" s="376"/>
      <c r="AG977" s="376"/>
      <c r="AH977" s="376"/>
      <c r="AI977" s="376"/>
    </row>
    <row r="978" spans="1:35" ht="1.5" customHeight="1" thickTop="1">
      <c r="A978" s="159"/>
      <c r="B978" s="160"/>
      <c r="C978" s="161"/>
      <c r="D978" s="162"/>
      <c r="E978" s="162"/>
      <c r="F978" s="162"/>
      <c r="G978" s="162"/>
      <c r="H978" s="162"/>
      <c r="I978" s="162"/>
      <c r="J978" s="162"/>
      <c r="K978" s="162"/>
      <c r="L978" s="162"/>
      <c r="M978" s="162"/>
      <c r="N978" s="162"/>
      <c r="O978" s="162"/>
      <c r="P978" s="162"/>
      <c r="Q978" s="162"/>
      <c r="R978" s="162"/>
      <c r="S978" s="162"/>
      <c r="T978" s="162"/>
      <c r="U978" s="162"/>
      <c r="V978" s="162"/>
      <c r="W978" s="172"/>
      <c r="X978" s="172"/>
      <c r="Y978" s="172"/>
      <c r="Z978" s="172"/>
      <c r="AA978" s="172"/>
      <c r="AB978" s="172"/>
      <c r="AC978" s="163"/>
      <c r="AD978" s="172"/>
      <c r="AE978" s="172"/>
      <c r="AF978" s="172"/>
      <c r="AG978" s="172"/>
      <c r="AH978" s="172"/>
      <c r="AI978" s="172"/>
    </row>
    <row r="979" spans="1:35" ht="12.75" customHeight="1">
      <c r="A979" s="159"/>
      <c r="B979" s="160"/>
      <c r="C979" s="161"/>
      <c r="D979" s="162"/>
      <c r="E979" s="162"/>
      <c r="F979" s="162"/>
      <c r="G979" s="162"/>
      <c r="H979" s="162"/>
      <c r="I979" s="162"/>
      <c r="J979" s="162"/>
      <c r="K979" s="162"/>
      <c r="L979" s="162"/>
      <c r="M979" s="162"/>
      <c r="N979" s="162"/>
      <c r="O979" s="162"/>
      <c r="P979" s="162"/>
      <c r="Q979" s="162"/>
      <c r="R979" s="162"/>
      <c r="S979" s="162"/>
      <c r="T979" s="162"/>
      <c r="U979" s="162"/>
      <c r="V979" s="162"/>
      <c r="W979" s="428"/>
      <c r="X979" s="428"/>
      <c r="Y979" s="428"/>
      <c r="Z979" s="428"/>
      <c r="AA979" s="428"/>
      <c r="AB979" s="428"/>
      <c r="AC979" s="163"/>
      <c r="AD979" s="172"/>
      <c r="AE979" s="172"/>
      <c r="AF979" s="172"/>
      <c r="AG979" s="172"/>
      <c r="AH979" s="172"/>
      <c r="AI979" s="172"/>
    </row>
    <row r="980" spans="1:35" ht="15" customHeight="1">
      <c r="A980" s="159">
        <v>18</v>
      </c>
      <c r="B980" s="160" t="s">
        <v>194</v>
      </c>
      <c r="C980" s="161" t="s">
        <v>718</v>
      </c>
      <c r="D980" s="162"/>
      <c r="E980" s="162"/>
      <c r="F980" s="162"/>
      <c r="G980" s="162"/>
      <c r="H980" s="162"/>
      <c r="I980" s="162"/>
      <c r="J980" s="162"/>
      <c r="K980" s="162"/>
      <c r="L980" s="162"/>
      <c r="M980" s="162"/>
      <c r="N980" s="162"/>
      <c r="O980" s="162"/>
      <c r="P980" s="162"/>
      <c r="Q980" s="162"/>
      <c r="R980" s="162"/>
      <c r="S980" s="162"/>
      <c r="T980" s="162"/>
      <c r="U980" s="162"/>
      <c r="V980" s="162"/>
      <c r="W980" s="428"/>
      <c r="X980" s="428"/>
      <c r="Y980" s="428"/>
      <c r="Z980" s="428"/>
      <c r="AA980" s="428"/>
      <c r="AB980" s="428"/>
      <c r="AC980" s="163"/>
      <c r="AD980" s="428"/>
      <c r="AE980" s="428"/>
      <c r="AF980" s="428"/>
      <c r="AG980" s="428"/>
      <c r="AH980" s="428"/>
      <c r="AI980" s="428"/>
    </row>
    <row r="981" spans="1:35" ht="27.75" customHeight="1">
      <c r="A981" s="159"/>
      <c r="B981" s="160"/>
      <c r="C981" s="162"/>
      <c r="D981" s="162"/>
      <c r="E981" s="162"/>
      <c r="F981" s="162"/>
      <c r="G981" s="162"/>
      <c r="H981" s="162"/>
      <c r="I981" s="162"/>
      <c r="J981" s="162"/>
      <c r="K981" s="162"/>
      <c r="L981" s="162"/>
      <c r="M981" s="162"/>
      <c r="N981" s="162"/>
      <c r="O981" s="162"/>
      <c r="P981" s="162"/>
      <c r="Q981" s="162"/>
      <c r="R981" s="162"/>
      <c r="S981" s="162"/>
      <c r="T981" s="162"/>
      <c r="U981" s="162"/>
      <c r="V981" s="162"/>
      <c r="W981" s="418" t="s">
        <v>806</v>
      </c>
      <c r="X981" s="419"/>
      <c r="Y981" s="419"/>
      <c r="Z981" s="419"/>
      <c r="AA981" s="419"/>
      <c r="AB981" s="419"/>
      <c r="AC981" s="166"/>
      <c r="AD981" s="420" t="s">
        <v>825</v>
      </c>
      <c r="AE981" s="421"/>
      <c r="AF981" s="421"/>
      <c r="AG981" s="421"/>
      <c r="AH981" s="421"/>
      <c r="AI981" s="421"/>
    </row>
    <row r="982" spans="1:35" ht="15" customHeight="1">
      <c r="A982" s="159"/>
      <c r="B982" s="160"/>
      <c r="C982" s="162"/>
      <c r="D982" s="162"/>
      <c r="E982" s="162"/>
      <c r="F982" s="162"/>
      <c r="G982" s="162"/>
      <c r="H982" s="162"/>
      <c r="I982" s="162"/>
      <c r="J982" s="162"/>
      <c r="K982" s="162"/>
      <c r="L982" s="162"/>
      <c r="M982" s="162"/>
      <c r="N982" s="162"/>
      <c r="O982" s="162"/>
      <c r="P982" s="162"/>
      <c r="Q982" s="162"/>
      <c r="R982" s="162"/>
      <c r="S982" s="162"/>
      <c r="T982" s="162"/>
      <c r="U982" s="162"/>
      <c r="V982" s="162"/>
      <c r="W982" s="403" t="s">
        <v>11</v>
      </c>
      <c r="X982" s="403"/>
      <c r="Y982" s="403"/>
      <c r="Z982" s="403"/>
      <c r="AA982" s="403"/>
      <c r="AB982" s="403"/>
      <c r="AC982" s="166"/>
      <c r="AD982" s="403" t="s">
        <v>11</v>
      </c>
      <c r="AE982" s="403"/>
      <c r="AF982" s="403"/>
      <c r="AG982" s="403"/>
      <c r="AH982" s="403"/>
      <c r="AI982" s="403"/>
    </row>
    <row r="983" spans="1:35" ht="15" customHeight="1">
      <c r="A983" s="159"/>
      <c r="B983" s="160"/>
      <c r="C983" s="162"/>
      <c r="D983" s="162"/>
      <c r="E983" s="162"/>
      <c r="F983" s="162"/>
      <c r="G983" s="162"/>
      <c r="H983" s="162"/>
      <c r="I983" s="162"/>
      <c r="J983" s="162"/>
      <c r="K983" s="162"/>
      <c r="L983" s="162"/>
      <c r="M983" s="162"/>
      <c r="N983" s="162"/>
      <c r="O983" s="162"/>
      <c r="P983" s="162"/>
      <c r="Q983" s="162"/>
      <c r="R983" s="162"/>
      <c r="S983" s="162"/>
      <c r="T983" s="162"/>
      <c r="U983" s="162"/>
      <c r="V983" s="162"/>
      <c r="W983" s="209"/>
      <c r="X983" s="209"/>
      <c r="Y983" s="209"/>
      <c r="Z983" s="209"/>
      <c r="AA983" s="209"/>
      <c r="AB983" s="209"/>
      <c r="AC983" s="178"/>
      <c r="AD983" s="209"/>
      <c r="AE983" s="209"/>
      <c r="AF983" s="209"/>
      <c r="AG983" s="209"/>
      <c r="AH983" s="209"/>
      <c r="AI983" s="209"/>
    </row>
    <row r="984" spans="1:35" ht="15" customHeight="1" hidden="1">
      <c r="A984" s="159"/>
      <c r="B984" s="160"/>
      <c r="C984" s="162" t="s">
        <v>719</v>
      </c>
      <c r="D984" s="162"/>
      <c r="E984" s="162"/>
      <c r="F984" s="162"/>
      <c r="G984" s="162"/>
      <c r="H984" s="162"/>
      <c r="I984" s="162"/>
      <c r="J984" s="162"/>
      <c r="K984" s="162"/>
      <c r="L984" s="162"/>
      <c r="M984" s="162"/>
      <c r="N984" s="162"/>
      <c r="O984" s="162"/>
      <c r="P984" s="162"/>
      <c r="Q984" s="162"/>
      <c r="R984" s="162"/>
      <c r="S984" s="162"/>
      <c r="T984" s="162"/>
      <c r="U984" s="162"/>
      <c r="V984" s="162"/>
      <c r="W984" s="375">
        <v>0</v>
      </c>
      <c r="X984" s="375"/>
      <c r="Y984" s="375"/>
      <c r="Z984" s="375"/>
      <c r="AA984" s="375"/>
      <c r="AB984" s="375"/>
      <c r="AC984" s="169"/>
      <c r="AD984" s="375">
        <v>0</v>
      </c>
      <c r="AE984" s="375"/>
      <c r="AF984" s="375"/>
      <c r="AG984" s="375"/>
      <c r="AH984" s="375"/>
      <c r="AI984" s="375"/>
    </row>
    <row r="985" spans="1:35" ht="15" customHeight="1" hidden="1">
      <c r="A985" s="159"/>
      <c r="B985" s="160"/>
      <c r="C985" s="162" t="s">
        <v>720</v>
      </c>
      <c r="D985" s="162"/>
      <c r="E985" s="162"/>
      <c r="F985" s="162"/>
      <c r="G985" s="162"/>
      <c r="H985" s="162"/>
      <c r="I985" s="162"/>
      <c r="J985" s="162"/>
      <c r="K985" s="162"/>
      <c r="L985" s="162"/>
      <c r="M985" s="162"/>
      <c r="N985" s="162"/>
      <c r="O985" s="162"/>
      <c r="P985" s="162"/>
      <c r="Q985" s="162"/>
      <c r="R985" s="162"/>
      <c r="S985" s="162"/>
      <c r="T985" s="162"/>
      <c r="U985" s="162"/>
      <c r="V985" s="162"/>
      <c r="W985" s="375">
        <v>0</v>
      </c>
      <c r="X985" s="375"/>
      <c r="Y985" s="375"/>
      <c r="Z985" s="375"/>
      <c r="AA985" s="375"/>
      <c r="AB985" s="375"/>
      <c r="AC985" s="169"/>
      <c r="AD985" s="375">
        <v>0</v>
      </c>
      <c r="AE985" s="375"/>
      <c r="AF985" s="375"/>
      <c r="AG985" s="375"/>
      <c r="AH985" s="375"/>
      <c r="AI985" s="375"/>
    </row>
    <row r="986" spans="1:35" ht="15" customHeight="1">
      <c r="A986" s="159"/>
      <c r="B986" s="160"/>
      <c r="C986" s="162" t="s">
        <v>721</v>
      </c>
      <c r="D986" s="162"/>
      <c r="E986" s="162"/>
      <c r="F986" s="162"/>
      <c r="G986" s="162"/>
      <c r="H986" s="162"/>
      <c r="I986" s="162"/>
      <c r="J986" s="162"/>
      <c r="K986" s="162"/>
      <c r="L986" s="162"/>
      <c r="M986" s="162"/>
      <c r="N986" s="162"/>
      <c r="O986" s="162"/>
      <c r="P986" s="162"/>
      <c r="Q986" s="162"/>
      <c r="R986" s="162"/>
      <c r="S986" s="162"/>
      <c r="T986" s="162"/>
      <c r="U986" s="162"/>
      <c r="V986" s="162"/>
      <c r="W986" s="375">
        <v>0</v>
      </c>
      <c r="X986" s="375"/>
      <c r="Y986" s="375"/>
      <c r="Z986" s="375"/>
      <c r="AA986" s="375"/>
      <c r="AB986" s="375"/>
      <c r="AC986" s="169"/>
      <c r="AD986" s="375">
        <v>60406073</v>
      </c>
      <c r="AE986" s="375"/>
      <c r="AF986" s="375"/>
      <c r="AG986" s="375"/>
      <c r="AH986" s="375"/>
      <c r="AI986" s="375"/>
    </row>
    <row r="987" spans="1:35" ht="15" customHeight="1" hidden="1">
      <c r="A987" s="159"/>
      <c r="B987" s="160"/>
      <c r="C987" s="162" t="s">
        <v>722</v>
      </c>
      <c r="D987" s="162"/>
      <c r="E987" s="162"/>
      <c r="F987" s="162"/>
      <c r="G987" s="162"/>
      <c r="H987" s="162"/>
      <c r="I987" s="162"/>
      <c r="J987" s="162"/>
      <c r="K987" s="162"/>
      <c r="L987" s="162"/>
      <c r="M987" s="162"/>
      <c r="N987" s="162"/>
      <c r="O987" s="162"/>
      <c r="P987" s="162"/>
      <c r="Q987" s="162"/>
      <c r="R987" s="162"/>
      <c r="S987" s="162"/>
      <c r="T987" s="162"/>
      <c r="U987" s="162"/>
      <c r="V987" s="162"/>
      <c r="W987" s="375">
        <v>0</v>
      </c>
      <c r="X987" s="375"/>
      <c r="Y987" s="375"/>
      <c r="Z987" s="375"/>
      <c r="AA987" s="375"/>
      <c r="AB987" s="375"/>
      <c r="AC987" s="169"/>
      <c r="AD987" s="375">
        <v>0</v>
      </c>
      <c r="AE987" s="375"/>
      <c r="AF987" s="375"/>
      <c r="AG987" s="375"/>
      <c r="AH987" s="375"/>
      <c r="AI987" s="375"/>
    </row>
    <row r="988" spans="1:35" ht="15" customHeight="1" hidden="1">
      <c r="A988" s="159"/>
      <c r="B988" s="160"/>
      <c r="C988" s="162" t="s">
        <v>723</v>
      </c>
      <c r="D988" s="162"/>
      <c r="E988" s="162"/>
      <c r="F988" s="162"/>
      <c r="G988" s="162"/>
      <c r="H988" s="162"/>
      <c r="I988" s="162"/>
      <c r="J988" s="162"/>
      <c r="K988" s="162"/>
      <c r="L988" s="162"/>
      <c r="M988" s="162"/>
      <c r="N988" s="162"/>
      <c r="O988" s="162"/>
      <c r="P988" s="162"/>
      <c r="Q988" s="162"/>
      <c r="R988" s="162"/>
      <c r="S988" s="162"/>
      <c r="T988" s="162"/>
      <c r="U988" s="162"/>
      <c r="V988" s="162"/>
      <c r="W988" s="375">
        <v>0</v>
      </c>
      <c r="X988" s="375"/>
      <c r="Y988" s="375"/>
      <c r="Z988" s="375"/>
      <c r="AA988" s="375"/>
      <c r="AB988" s="375"/>
      <c r="AC988" s="169"/>
      <c r="AD988" s="375">
        <v>0</v>
      </c>
      <c r="AE988" s="375"/>
      <c r="AF988" s="375"/>
      <c r="AG988" s="375"/>
      <c r="AH988" s="375"/>
      <c r="AI988" s="375"/>
    </row>
    <row r="989" spans="1:35" ht="15" customHeight="1" hidden="1">
      <c r="A989" s="159"/>
      <c r="B989" s="160"/>
      <c r="C989" s="162" t="s">
        <v>724</v>
      </c>
      <c r="D989" s="162"/>
      <c r="E989" s="162"/>
      <c r="F989" s="162"/>
      <c r="G989" s="162"/>
      <c r="H989" s="162"/>
      <c r="I989" s="162"/>
      <c r="J989" s="162"/>
      <c r="K989" s="162"/>
      <c r="L989" s="162"/>
      <c r="M989" s="162"/>
      <c r="N989" s="162"/>
      <c r="O989" s="162"/>
      <c r="P989" s="162"/>
      <c r="Q989" s="162"/>
      <c r="R989" s="162"/>
      <c r="S989" s="162"/>
      <c r="T989" s="162"/>
      <c r="U989" s="162"/>
      <c r="V989" s="162"/>
      <c r="W989" s="375">
        <v>0</v>
      </c>
      <c r="X989" s="375"/>
      <c r="Y989" s="375"/>
      <c r="Z989" s="375"/>
      <c r="AA989" s="375"/>
      <c r="AB989" s="375"/>
      <c r="AC989" s="169"/>
      <c r="AD989" s="375">
        <v>0</v>
      </c>
      <c r="AE989" s="375"/>
      <c r="AF989" s="375"/>
      <c r="AG989" s="375"/>
      <c r="AH989" s="375"/>
      <c r="AI989" s="375"/>
    </row>
    <row r="990" spans="1:35" ht="15" customHeight="1">
      <c r="A990" s="159"/>
      <c r="B990" s="160"/>
      <c r="C990" s="162"/>
      <c r="D990" s="162"/>
      <c r="E990" s="162"/>
      <c r="F990" s="162"/>
      <c r="G990" s="162"/>
      <c r="H990" s="162"/>
      <c r="I990" s="162"/>
      <c r="J990" s="162"/>
      <c r="K990" s="162"/>
      <c r="L990" s="162"/>
      <c r="M990" s="162"/>
      <c r="N990" s="162"/>
      <c r="O990" s="162"/>
      <c r="P990" s="162"/>
      <c r="Q990" s="162"/>
      <c r="R990" s="162"/>
      <c r="S990" s="162"/>
      <c r="T990" s="162"/>
      <c r="U990" s="162"/>
      <c r="V990" s="162"/>
      <c r="W990" s="169"/>
      <c r="X990" s="169"/>
      <c r="Y990" s="169"/>
      <c r="Z990" s="169"/>
      <c r="AA990" s="169"/>
      <c r="AB990" s="169"/>
      <c r="AC990" s="169"/>
      <c r="AD990" s="169"/>
      <c r="AE990" s="169"/>
      <c r="AF990" s="169"/>
      <c r="AG990" s="169"/>
      <c r="AH990" s="169"/>
      <c r="AI990" s="169"/>
    </row>
    <row r="991" spans="1:35" ht="15" customHeight="1" thickBot="1">
      <c r="A991" s="159"/>
      <c r="B991" s="160"/>
      <c r="C991" s="170" t="s">
        <v>448</v>
      </c>
      <c r="D991" s="162"/>
      <c r="E991" s="162"/>
      <c r="F991" s="162"/>
      <c r="G991" s="162"/>
      <c r="H991" s="162"/>
      <c r="I991" s="162"/>
      <c r="J991" s="162"/>
      <c r="K991" s="162"/>
      <c r="L991" s="162"/>
      <c r="M991" s="162"/>
      <c r="N991" s="162"/>
      <c r="O991" s="162"/>
      <c r="P991" s="162"/>
      <c r="Q991" s="162"/>
      <c r="R991" s="162"/>
      <c r="S991" s="162"/>
      <c r="T991" s="162"/>
      <c r="U991" s="162"/>
      <c r="V991" s="162"/>
      <c r="W991" s="376">
        <v>0</v>
      </c>
      <c r="X991" s="376"/>
      <c r="Y991" s="376"/>
      <c r="Z991" s="376"/>
      <c r="AA991" s="376"/>
      <c r="AB991" s="376"/>
      <c r="AC991" s="169"/>
      <c r="AD991" s="376">
        <f>AD986</f>
        <v>60406073</v>
      </c>
      <c r="AE991" s="376"/>
      <c r="AF991" s="376"/>
      <c r="AG991" s="376"/>
      <c r="AH991" s="376"/>
      <c r="AI991" s="376"/>
    </row>
    <row r="992" spans="1:35" ht="1.5" customHeight="1" thickTop="1">
      <c r="A992" s="159"/>
      <c r="B992" s="160"/>
      <c r="C992" s="162"/>
      <c r="D992" s="162"/>
      <c r="E992" s="162"/>
      <c r="F992" s="162"/>
      <c r="G992" s="162"/>
      <c r="H992" s="162"/>
      <c r="I992" s="162"/>
      <c r="J992" s="162"/>
      <c r="K992" s="162"/>
      <c r="L992" s="162"/>
      <c r="M992" s="162"/>
      <c r="N992" s="162"/>
      <c r="O992" s="162"/>
      <c r="P992" s="162"/>
      <c r="Q992" s="162"/>
      <c r="R992" s="162"/>
      <c r="S992" s="162"/>
      <c r="T992" s="162"/>
      <c r="U992" s="162"/>
      <c r="V992" s="162"/>
      <c r="W992" s="186"/>
      <c r="X992" s="186"/>
      <c r="Y992" s="186"/>
      <c r="Z992" s="186"/>
      <c r="AA992" s="186"/>
      <c r="AB992" s="186"/>
      <c r="AC992" s="163"/>
      <c r="AD992" s="186"/>
      <c r="AE992" s="186"/>
      <c r="AF992" s="186"/>
      <c r="AG992" s="186"/>
      <c r="AH992" s="186"/>
      <c r="AI992" s="186"/>
    </row>
    <row r="993" spans="1:35" ht="12.75" customHeight="1" outlineLevel="1">
      <c r="A993" s="159"/>
      <c r="B993" s="160"/>
      <c r="C993" s="162"/>
      <c r="D993" s="162"/>
      <c r="E993" s="162"/>
      <c r="F993" s="162"/>
      <c r="G993" s="162"/>
      <c r="H993" s="162"/>
      <c r="I993" s="162"/>
      <c r="J993" s="162"/>
      <c r="K993" s="162"/>
      <c r="L993" s="162"/>
      <c r="M993" s="162"/>
      <c r="N993" s="162"/>
      <c r="O993" s="162"/>
      <c r="P993" s="162"/>
      <c r="Q993" s="162"/>
      <c r="R993" s="162"/>
      <c r="S993" s="162"/>
      <c r="T993" s="162"/>
      <c r="U993" s="162"/>
      <c r="V993" s="162"/>
      <c r="W993" s="186"/>
      <c r="X993" s="186"/>
      <c r="Y993" s="186"/>
      <c r="Z993" s="186"/>
      <c r="AA993" s="186"/>
      <c r="AB993" s="186"/>
      <c r="AC993" s="163"/>
      <c r="AD993" s="186"/>
      <c r="AE993" s="186"/>
      <c r="AF993" s="186"/>
      <c r="AG993" s="186"/>
      <c r="AH993" s="186"/>
      <c r="AI993" s="186"/>
    </row>
    <row r="994" spans="1:35" ht="15" customHeight="1" outlineLevel="1">
      <c r="A994" s="159">
        <v>19</v>
      </c>
      <c r="B994" s="160" t="s">
        <v>194</v>
      </c>
      <c r="C994" s="161" t="s">
        <v>725</v>
      </c>
      <c r="D994" s="162"/>
      <c r="E994" s="162"/>
      <c r="F994" s="162"/>
      <c r="G994" s="162"/>
      <c r="H994" s="162"/>
      <c r="I994" s="162"/>
      <c r="J994" s="162"/>
      <c r="K994" s="162"/>
      <c r="L994" s="162"/>
      <c r="M994" s="162"/>
      <c r="N994" s="162"/>
      <c r="O994" s="162"/>
      <c r="P994" s="162"/>
      <c r="Q994" s="162"/>
      <c r="R994" s="162"/>
      <c r="S994" s="162"/>
      <c r="T994" s="162"/>
      <c r="U994" s="162"/>
      <c r="V994" s="162"/>
      <c r="W994" s="163"/>
      <c r="X994" s="163"/>
      <c r="Y994" s="163"/>
      <c r="Z994" s="163"/>
      <c r="AA994" s="163"/>
      <c r="AB994" s="163"/>
      <c r="AC994" s="163"/>
      <c r="AD994" s="163"/>
      <c r="AE994" s="163"/>
      <c r="AF994" s="163"/>
      <c r="AG994" s="163"/>
      <c r="AH994" s="163"/>
      <c r="AI994" s="163"/>
    </row>
    <row r="995" spans="1:35" ht="25.5" customHeight="1" outlineLevel="1">
      <c r="A995" s="159"/>
      <c r="B995" s="160"/>
      <c r="C995" s="162"/>
      <c r="D995" s="162"/>
      <c r="E995" s="162"/>
      <c r="F995" s="162"/>
      <c r="G995" s="162"/>
      <c r="H995" s="162"/>
      <c r="I995" s="162"/>
      <c r="J995" s="162"/>
      <c r="K995" s="162"/>
      <c r="L995" s="162"/>
      <c r="M995" s="162"/>
      <c r="N995" s="162"/>
      <c r="O995" s="162"/>
      <c r="P995" s="162"/>
      <c r="Q995" s="162"/>
      <c r="R995" s="162"/>
      <c r="S995" s="162"/>
      <c r="T995" s="162"/>
      <c r="U995" s="162"/>
      <c r="V995" s="162"/>
      <c r="W995" s="418" t="s">
        <v>806</v>
      </c>
      <c r="X995" s="419"/>
      <c r="Y995" s="419"/>
      <c r="Z995" s="419"/>
      <c r="AA995" s="419"/>
      <c r="AB995" s="419"/>
      <c r="AC995" s="166"/>
      <c r="AD995" s="420" t="s">
        <v>825</v>
      </c>
      <c r="AE995" s="421"/>
      <c r="AF995" s="421"/>
      <c r="AG995" s="421"/>
      <c r="AH995" s="421"/>
      <c r="AI995" s="421"/>
    </row>
    <row r="996" spans="1:35" ht="15" customHeight="1" outlineLevel="1">
      <c r="A996" s="159"/>
      <c r="B996" s="160"/>
      <c r="C996" s="162"/>
      <c r="D996" s="162"/>
      <c r="E996" s="162"/>
      <c r="F996" s="162"/>
      <c r="G996" s="162"/>
      <c r="H996" s="162"/>
      <c r="I996" s="162"/>
      <c r="J996" s="162"/>
      <c r="K996" s="162"/>
      <c r="L996" s="162"/>
      <c r="M996" s="162"/>
      <c r="N996" s="162"/>
      <c r="O996" s="162"/>
      <c r="P996" s="162"/>
      <c r="Q996" s="162"/>
      <c r="R996" s="162"/>
      <c r="S996" s="162"/>
      <c r="T996" s="162"/>
      <c r="U996" s="162"/>
      <c r="V996" s="162"/>
      <c r="W996" s="403" t="s">
        <v>11</v>
      </c>
      <c r="X996" s="403"/>
      <c r="Y996" s="403"/>
      <c r="Z996" s="403"/>
      <c r="AA996" s="403"/>
      <c r="AB996" s="403"/>
      <c r="AC996" s="166"/>
      <c r="AD996" s="403" t="s">
        <v>11</v>
      </c>
      <c r="AE996" s="403"/>
      <c r="AF996" s="403"/>
      <c r="AG996" s="403"/>
      <c r="AH996" s="403"/>
      <c r="AI996" s="403"/>
    </row>
    <row r="997" spans="1:35" ht="15" customHeight="1" outlineLevel="1">
      <c r="A997" s="159"/>
      <c r="B997" s="160"/>
      <c r="C997" s="162"/>
      <c r="D997" s="162"/>
      <c r="E997" s="162"/>
      <c r="F997" s="162"/>
      <c r="G997" s="162"/>
      <c r="H997" s="162"/>
      <c r="I997" s="162"/>
      <c r="J997" s="162"/>
      <c r="K997" s="162"/>
      <c r="L997" s="162"/>
      <c r="M997" s="162"/>
      <c r="N997" s="162"/>
      <c r="O997" s="162"/>
      <c r="P997" s="162"/>
      <c r="Q997" s="162"/>
      <c r="R997" s="162"/>
      <c r="S997" s="162"/>
      <c r="T997" s="162"/>
      <c r="U997" s="162"/>
      <c r="V997" s="162"/>
      <c r="W997" s="209"/>
      <c r="X997" s="209"/>
      <c r="Y997" s="209"/>
      <c r="Z997" s="209"/>
      <c r="AA997" s="209"/>
      <c r="AB997" s="209"/>
      <c r="AC997" s="178"/>
      <c r="AD997" s="209"/>
      <c r="AE997" s="209"/>
      <c r="AF997" s="209"/>
      <c r="AG997" s="209"/>
      <c r="AH997" s="209"/>
      <c r="AI997" s="209"/>
    </row>
    <row r="998" spans="1:35" ht="15" customHeight="1" outlineLevel="1">
      <c r="A998" s="159"/>
      <c r="B998" s="160"/>
      <c r="C998" s="162" t="s">
        <v>726</v>
      </c>
      <c r="D998" s="162"/>
      <c r="E998" s="162"/>
      <c r="F998" s="162"/>
      <c r="G998" s="162"/>
      <c r="H998" s="162"/>
      <c r="I998" s="162"/>
      <c r="J998" s="162"/>
      <c r="K998" s="162"/>
      <c r="L998" s="162"/>
      <c r="M998" s="162"/>
      <c r="N998" s="162"/>
      <c r="O998" s="162"/>
      <c r="P998" s="162"/>
      <c r="Q998" s="162"/>
      <c r="R998" s="162"/>
      <c r="S998" s="162"/>
      <c r="T998" s="162"/>
      <c r="U998" s="162"/>
      <c r="V998" s="162"/>
      <c r="W998" s="375">
        <v>2661591320</v>
      </c>
      <c r="X998" s="375"/>
      <c r="Y998" s="375"/>
      <c r="Z998" s="375"/>
      <c r="AA998" s="375"/>
      <c r="AB998" s="375"/>
      <c r="AC998" s="169"/>
      <c r="AD998" s="375">
        <v>2001023670</v>
      </c>
      <c r="AE998" s="375"/>
      <c r="AF998" s="375"/>
      <c r="AG998" s="375"/>
      <c r="AH998" s="375"/>
      <c r="AI998" s="375"/>
    </row>
    <row r="999" spans="1:35" ht="15" customHeight="1" hidden="1" outlineLevel="1">
      <c r="A999" s="159"/>
      <c r="B999" s="160"/>
      <c r="C999" s="162" t="s">
        <v>727</v>
      </c>
      <c r="D999" s="162"/>
      <c r="E999" s="162"/>
      <c r="F999" s="162"/>
      <c r="G999" s="162"/>
      <c r="H999" s="162"/>
      <c r="I999" s="162"/>
      <c r="J999" s="162"/>
      <c r="K999" s="162"/>
      <c r="L999" s="162"/>
      <c r="M999" s="162"/>
      <c r="N999" s="162"/>
      <c r="O999" s="162"/>
      <c r="P999" s="162"/>
      <c r="Q999" s="162"/>
      <c r="R999" s="162"/>
      <c r="S999" s="162"/>
      <c r="T999" s="162"/>
      <c r="U999" s="162"/>
      <c r="V999" s="162"/>
      <c r="W999" s="375"/>
      <c r="X999" s="375"/>
      <c r="Y999" s="375"/>
      <c r="Z999" s="375"/>
      <c r="AA999" s="375"/>
      <c r="AB999" s="375"/>
      <c r="AC999" s="169"/>
      <c r="AD999" s="375"/>
      <c r="AE999" s="375"/>
      <c r="AF999" s="375"/>
      <c r="AG999" s="375"/>
      <c r="AH999" s="375"/>
      <c r="AI999" s="375"/>
    </row>
    <row r="1000" spans="1:35" ht="15" customHeight="1" hidden="1" outlineLevel="1">
      <c r="A1000" s="159"/>
      <c r="B1000" s="160"/>
      <c r="C1000" s="162" t="s">
        <v>728</v>
      </c>
      <c r="D1000" s="162"/>
      <c r="E1000" s="162"/>
      <c r="F1000" s="162"/>
      <c r="G1000" s="162"/>
      <c r="H1000" s="162"/>
      <c r="I1000" s="162"/>
      <c r="J1000" s="162"/>
      <c r="K1000" s="162"/>
      <c r="L1000" s="162"/>
      <c r="M1000" s="162"/>
      <c r="N1000" s="162"/>
      <c r="O1000" s="162"/>
      <c r="P1000" s="162"/>
      <c r="Q1000" s="162"/>
      <c r="R1000" s="162"/>
      <c r="S1000" s="162"/>
      <c r="T1000" s="162"/>
      <c r="U1000" s="162"/>
      <c r="V1000" s="162"/>
      <c r="W1000" s="375"/>
      <c r="X1000" s="375"/>
      <c r="Y1000" s="375"/>
      <c r="Z1000" s="375"/>
      <c r="AA1000" s="375"/>
      <c r="AB1000" s="375"/>
      <c r="AC1000" s="169"/>
      <c r="AD1000" s="375"/>
      <c r="AE1000" s="375"/>
      <c r="AF1000" s="375"/>
      <c r="AG1000" s="375"/>
      <c r="AH1000" s="375"/>
      <c r="AI1000" s="375"/>
    </row>
    <row r="1001" spans="1:35" ht="15" customHeight="1" hidden="1" outlineLevel="1">
      <c r="A1001" s="159"/>
      <c r="B1001" s="160"/>
      <c r="C1001" s="162" t="s">
        <v>729</v>
      </c>
      <c r="D1001" s="162"/>
      <c r="E1001" s="162"/>
      <c r="F1001" s="162"/>
      <c r="G1001" s="162"/>
      <c r="H1001" s="162"/>
      <c r="I1001" s="162"/>
      <c r="J1001" s="162"/>
      <c r="K1001" s="162"/>
      <c r="L1001" s="162"/>
      <c r="M1001" s="162"/>
      <c r="N1001" s="162"/>
      <c r="O1001" s="162"/>
      <c r="P1001" s="162"/>
      <c r="Q1001" s="162"/>
      <c r="R1001" s="162"/>
      <c r="S1001" s="162"/>
      <c r="T1001" s="162"/>
      <c r="U1001" s="162"/>
      <c r="V1001" s="162"/>
      <c r="W1001" s="375"/>
      <c r="X1001" s="375"/>
      <c r="Y1001" s="375"/>
      <c r="Z1001" s="375"/>
      <c r="AA1001" s="375"/>
      <c r="AB1001" s="375"/>
      <c r="AC1001" s="169"/>
      <c r="AD1001" s="375"/>
      <c r="AE1001" s="375"/>
      <c r="AF1001" s="375"/>
      <c r="AG1001" s="375"/>
      <c r="AH1001" s="375"/>
      <c r="AI1001" s="375"/>
    </row>
    <row r="1002" spans="1:35" ht="15" customHeight="1" outlineLevel="1">
      <c r="A1002" s="159"/>
      <c r="B1002" s="160"/>
      <c r="C1002" s="162" t="s">
        <v>730</v>
      </c>
      <c r="D1002" s="162"/>
      <c r="E1002" s="162"/>
      <c r="F1002" s="162"/>
      <c r="G1002" s="162"/>
      <c r="H1002" s="162"/>
      <c r="I1002" s="162"/>
      <c r="J1002" s="162"/>
      <c r="K1002" s="162"/>
      <c r="L1002" s="162"/>
      <c r="M1002" s="162"/>
      <c r="N1002" s="162"/>
      <c r="O1002" s="162"/>
      <c r="P1002" s="162"/>
      <c r="Q1002" s="162"/>
      <c r="R1002" s="162"/>
      <c r="S1002" s="162"/>
      <c r="T1002" s="162"/>
      <c r="U1002" s="162"/>
      <c r="V1002" s="162"/>
      <c r="W1002" s="375">
        <v>3042682210</v>
      </c>
      <c r="X1002" s="375"/>
      <c r="Y1002" s="375"/>
      <c r="Z1002" s="375"/>
      <c r="AA1002" s="375"/>
      <c r="AB1002" s="375"/>
      <c r="AC1002" s="169"/>
      <c r="AD1002" s="375">
        <v>26200118541</v>
      </c>
      <c r="AE1002" s="375"/>
      <c r="AF1002" s="375"/>
      <c r="AG1002" s="375"/>
      <c r="AH1002" s="375"/>
      <c r="AI1002" s="375"/>
    </row>
    <row r="1003" spans="1:35" ht="15" customHeight="1" outlineLevel="1">
      <c r="A1003" s="159"/>
      <c r="B1003" s="160"/>
      <c r="C1003" s="162"/>
      <c r="D1003" s="162"/>
      <c r="E1003" s="162"/>
      <c r="F1003" s="162"/>
      <c r="G1003" s="162"/>
      <c r="H1003" s="162"/>
      <c r="I1003" s="162"/>
      <c r="J1003" s="162"/>
      <c r="K1003" s="162"/>
      <c r="L1003" s="162"/>
      <c r="M1003" s="162"/>
      <c r="N1003" s="162"/>
      <c r="O1003" s="162"/>
      <c r="P1003" s="162"/>
      <c r="Q1003" s="162"/>
      <c r="R1003" s="162"/>
      <c r="S1003" s="162"/>
      <c r="T1003" s="162"/>
      <c r="U1003" s="162"/>
      <c r="V1003" s="162"/>
      <c r="W1003" s="169"/>
      <c r="X1003" s="169"/>
      <c r="Y1003" s="169"/>
      <c r="Z1003" s="169"/>
      <c r="AA1003" s="169"/>
      <c r="AB1003" s="169"/>
      <c r="AC1003" s="169"/>
      <c r="AD1003" s="169"/>
      <c r="AE1003" s="169"/>
      <c r="AF1003" s="169"/>
      <c r="AG1003" s="169"/>
      <c r="AH1003" s="169"/>
      <c r="AI1003" s="169"/>
    </row>
    <row r="1004" spans="1:35" ht="15" customHeight="1" outlineLevel="1" thickBot="1">
      <c r="A1004" s="159"/>
      <c r="B1004" s="160"/>
      <c r="C1004" s="170" t="s">
        <v>448</v>
      </c>
      <c r="D1004" s="162"/>
      <c r="E1004" s="162"/>
      <c r="F1004" s="162"/>
      <c r="G1004" s="162"/>
      <c r="H1004" s="162"/>
      <c r="I1004" s="162"/>
      <c r="J1004" s="162"/>
      <c r="K1004" s="162"/>
      <c r="L1004" s="162"/>
      <c r="M1004" s="162"/>
      <c r="N1004" s="162"/>
      <c r="O1004" s="162"/>
      <c r="P1004" s="162"/>
      <c r="Q1004" s="162"/>
      <c r="R1004" s="162"/>
      <c r="S1004" s="162"/>
      <c r="T1004" s="162"/>
      <c r="U1004" s="162"/>
      <c r="V1004" s="162"/>
      <c r="W1004" s="376">
        <f>SUM(W998:AB1002)</f>
        <v>5704273530</v>
      </c>
      <c r="X1004" s="376"/>
      <c r="Y1004" s="376"/>
      <c r="Z1004" s="376"/>
      <c r="AA1004" s="376"/>
      <c r="AB1004" s="376"/>
      <c r="AC1004" s="169"/>
      <c r="AD1004" s="376">
        <f>SUM(AD998:AI1002)</f>
        <v>28201142211</v>
      </c>
      <c r="AE1004" s="376"/>
      <c r="AF1004" s="376"/>
      <c r="AG1004" s="376"/>
      <c r="AH1004" s="376"/>
      <c r="AI1004" s="376"/>
    </row>
    <row r="1005" spans="1:35" ht="1.5" customHeight="1" thickTop="1">
      <c r="A1005" s="159"/>
      <c r="B1005" s="181"/>
      <c r="C1005" s="161"/>
      <c r="D1005" s="162"/>
      <c r="E1005" s="162"/>
      <c r="F1005" s="162"/>
      <c r="G1005" s="162"/>
      <c r="H1005" s="162"/>
      <c r="I1005" s="162"/>
      <c r="J1005" s="162"/>
      <c r="K1005" s="162"/>
      <c r="L1005" s="162"/>
      <c r="M1005" s="162"/>
      <c r="N1005" s="162"/>
      <c r="O1005" s="162"/>
      <c r="P1005" s="162"/>
      <c r="Q1005" s="162"/>
      <c r="R1005" s="162"/>
      <c r="S1005" s="162"/>
      <c r="T1005" s="162"/>
      <c r="U1005" s="162"/>
      <c r="V1005" s="162"/>
      <c r="W1005" s="172"/>
      <c r="X1005" s="172"/>
      <c r="Y1005" s="172"/>
      <c r="Z1005" s="172"/>
      <c r="AA1005" s="172"/>
      <c r="AB1005" s="172"/>
      <c r="AC1005" s="163"/>
      <c r="AD1005" s="172"/>
      <c r="AE1005" s="172"/>
      <c r="AF1005" s="172"/>
      <c r="AG1005" s="172"/>
      <c r="AH1005" s="172"/>
      <c r="AI1005" s="172"/>
    </row>
    <row r="1006" spans="1:35" ht="12.75" customHeight="1" outlineLevel="1">
      <c r="A1006" s="159"/>
      <c r="B1006" s="160"/>
      <c r="C1006" s="161"/>
      <c r="D1006" s="162"/>
      <c r="E1006" s="162"/>
      <c r="F1006" s="162"/>
      <c r="G1006" s="162"/>
      <c r="H1006" s="162"/>
      <c r="I1006" s="162"/>
      <c r="J1006" s="162"/>
      <c r="K1006" s="162"/>
      <c r="L1006" s="162"/>
      <c r="M1006" s="162"/>
      <c r="N1006" s="162"/>
      <c r="O1006" s="162"/>
      <c r="P1006" s="162"/>
      <c r="Q1006" s="162"/>
      <c r="R1006" s="162"/>
      <c r="S1006" s="162"/>
      <c r="T1006" s="162"/>
      <c r="U1006" s="162"/>
      <c r="V1006" s="162"/>
      <c r="W1006" s="172"/>
      <c r="X1006" s="172"/>
      <c r="Y1006" s="172"/>
      <c r="Z1006" s="172"/>
      <c r="AA1006" s="172"/>
      <c r="AB1006" s="172"/>
      <c r="AC1006" s="163"/>
      <c r="AD1006" s="172"/>
      <c r="AE1006" s="172"/>
      <c r="AF1006" s="172"/>
      <c r="AG1006" s="172"/>
      <c r="AH1006" s="172"/>
      <c r="AI1006" s="172"/>
    </row>
    <row r="1007" spans="1:35" ht="15" customHeight="1" outlineLevel="1">
      <c r="A1007" s="159">
        <v>20</v>
      </c>
      <c r="B1007" s="160" t="s">
        <v>194</v>
      </c>
      <c r="C1007" s="161" t="s">
        <v>731</v>
      </c>
      <c r="D1007" s="162"/>
      <c r="E1007" s="162"/>
      <c r="F1007" s="162"/>
      <c r="G1007" s="162"/>
      <c r="H1007" s="162"/>
      <c r="I1007" s="162"/>
      <c r="J1007" s="162"/>
      <c r="K1007" s="162"/>
      <c r="L1007" s="162"/>
      <c r="M1007" s="162"/>
      <c r="N1007" s="162"/>
      <c r="O1007" s="162"/>
      <c r="P1007" s="162"/>
      <c r="Q1007" s="162"/>
      <c r="R1007" s="162"/>
      <c r="S1007" s="162"/>
      <c r="T1007" s="162"/>
      <c r="U1007" s="162"/>
      <c r="V1007" s="162"/>
      <c r="W1007" s="163"/>
      <c r="X1007" s="163"/>
      <c r="Y1007" s="163"/>
      <c r="Z1007" s="163"/>
      <c r="AA1007" s="163"/>
      <c r="AB1007" s="163"/>
      <c r="AC1007" s="163"/>
      <c r="AD1007" s="163"/>
      <c r="AE1007" s="163"/>
      <c r="AF1007" s="163"/>
      <c r="AG1007" s="163"/>
      <c r="AH1007" s="163"/>
      <c r="AI1007" s="163"/>
    </row>
    <row r="1008" spans="1:35" ht="26.25" customHeight="1" outlineLevel="1">
      <c r="A1008" s="159"/>
      <c r="B1008" s="160"/>
      <c r="C1008" s="182"/>
      <c r="D1008" s="182"/>
      <c r="E1008" s="182"/>
      <c r="F1008" s="182"/>
      <c r="G1008" s="182"/>
      <c r="H1008" s="182"/>
      <c r="I1008" s="182"/>
      <c r="J1008" s="182"/>
      <c r="K1008" s="182"/>
      <c r="L1008" s="182"/>
      <c r="M1008" s="182"/>
      <c r="N1008" s="182"/>
      <c r="O1008" s="182"/>
      <c r="P1008" s="182"/>
      <c r="Q1008" s="182"/>
      <c r="R1008" s="182"/>
      <c r="S1008" s="182"/>
      <c r="T1008" s="182"/>
      <c r="U1008" s="182"/>
      <c r="V1008" s="182"/>
      <c r="W1008" s="418" t="s">
        <v>806</v>
      </c>
      <c r="X1008" s="419"/>
      <c r="Y1008" s="419"/>
      <c r="Z1008" s="419"/>
      <c r="AA1008" s="419"/>
      <c r="AB1008" s="419"/>
      <c r="AC1008" s="166"/>
      <c r="AD1008" s="420" t="s">
        <v>825</v>
      </c>
      <c r="AE1008" s="421"/>
      <c r="AF1008" s="421"/>
      <c r="AG1008" s="421"/>
      <c r="AH1008" s="421"/>
      <c r="AI1008" s="421"/>
    </row>
    <row r="1009" spans="1:35" ht="15" customHeight="1" outlineLevel="1">
      <c r="A1009" s="159"/>
      <c r="B1009" s="160"/>
      <c r="C1009" s="182"/>
      <c r="D1009" s="182"/>
      <c r="E1009" s="182"/>
      <c r="F1009" s="182"/>
      <c r="G1009" s="182"/>
      <c r="H1009" s="182"/>
      <c r="I1009" s="182"/>
      <c r="J1009" s="182"/>
      <c r="K1009" s="182"/>
      <c r="L1009" s="182"/>
      <c r="M1009" s="182"/>
      <c r="N1009" s="182"/>
      <c r="O1009" s="182"/>
      <c r="P1009" s="182"/>
      <c r="Q1009" s="182"/>
      <c r="R1009" s="182"/>
      <c r="S1009" s="182"/>
      <c r="T1009" s="182"/>
      <c r="U1009" s="182"/>
      <c r="V1009" s="182"/>
      <c r="W1009" s="403" t="s">
        <v>11</v>
      </c>
      <c r="X1009" s="403"/>
      <c r="Y1009" s="403"/>
      <c r="Z1009" s="403"/>
      <c r="AA1009" s="403"/>
      <c r="AB1009" s="403"/>
      <c r="AC1009" s="166"/>
      <c r="AD1009" s="403" t="s">
        <v>11</v>
      </c>
      <c r="AE1009" s="403"/>
      <c r="AF1009" s="403"/>
      <c r="AG1009" s="403"/>
      <c r="AH1009" s="403"/>
      <c r="AI1009" s="403"/>
    </row>
    <row r="1010" spans="1:35" ht="15" customHeight="1" outlineLevel="1">
      <c r="A1010" s="159"/>
      <c r="B1010" s="160"/>
      <c r="C1010" s="182"/>
      <c r="D1010" s="182"/>
      <c r="E1010" s="182"/>
      <c r="F1010" s="182"/>
      <c r="G1010" s="182"/>
      <c r="H1010" s="182"/>
      <c r="I1010" s="182"/>
      <c r="J1010" s="182"/>
      <c r="K1010" s="182"/>
      <c r="L1010" s="182"/>
      <c r="M1010" s="182"/>
      <c r="N1010" s="182"/>
      <c r="O1010" s="182"/>
      <c r="P1010" s="182"/>
      <c r="Q1010" s="182"/>
      <c r="R1010" s="182"/>
      <c r="S1010" s="182"/>
      <c r="T1010" s="182"/>
      <c r="U1010" s="182"/>
      <c r="V1010" s="182"/>
      <c r="W1010" s="209"/>
      <c r="X1010" s="209"/>
      <c r="Y1010" s="209"/>
      <c r="Z1010" s="209"/>
      <c r="AA1010" s="209"/>
      <c r="AB1010" s="209"/>
      <c r="AC1010" s="178"/>
      <c r="AD1010" s="209"/>
      <c r="AE1010" s="209"/>
      <c r="AF1010" s="209"/>
      <c r="AG1010" s="209"/>
      <c r="AH1010" s="209"/>
      <c r="AI1010" s="209"/>
    </row>
    <row r="1011" spans="1:35" ht="15" customHeight="1" outlineLevel="1">
      <c r="A1011" s="159"/>
      <c r="B1011" s="160"/>
      <c r="C1011" s="168" t="s">
        <v>732</v>
      </c>
      <c r="D1011" s="160"/>
      <c r="E1011" s="160"/>
      <c r="F1011" s="160"/>
      <c r="G1011" s="160"/>
      <c r="H1011" s="160"/>
      <c r="I1011" s="160"/>
      <c r="J1011" s="160"/>
      <c r="K1011" s="160"/>
      <c r="L1011" s="160"/>
      <c r="M1011" s="160"/>
      <c r="N1011" s="160"/>
      <c r="O1011" s="160"/>
      <c r="P1011" s="160"/>
      <c r="Q1011" s="160"/>
      <c r="R1011" s="160"/>
      <c r="S1011" s="160"/>
      <c r="T1011" s="160"/>
      <c r="U1011" s="162"/>
      <c r="V1011" s="162"/>
      <c r="W1011" s="375">
        <f>3298868847+16043708</f>
        <v>3314912555</v>
      </c>
      <c r="X1011" s="375"/>
      <c r="Y1011" s="375"/>
      <c r="Z1011" s="375"/>
      <c r="AA1011" s="375"/>
      <c r="AB1011" s="375"/>
      <c r="AC1011" s="169"/>
      <c r="AD1011" s="375">
        <v>1466774206</v>
      </c>
      <c r="AE1011" s="375"/>
      <c r="AF1011" s="375"/>
      <c r="AG1011" s="375"/>
      <c r="AH1011" s="375"/>
      <c r="AI1011" s="375"/>
    </row>
    <row r="1012" spans="1:35" ht="15" customHeight="1" hidden="1" outlineLevel="1">
      <c r="A1012" s="159"/>
      <c r="B1012" s="160"/>
      <c r="C1012" s="162" t="s">
        <v>733</v>
      </c>
      <c r="D1012" s="162"/>
      <c r="E1012" s="162"/>
      <c r="F1012" s="162"/>
      <c r="G1012" s="162"/>
      <c r="H1012" s="162"/>
      <c r="I1012" s="162"/>
      <c r="J1012" s="162"/>
      <c r="K1012" s="162"/>
      <c r="L1012" s="162"/>
      <c r="M1012" s="162"/>
      <c r="N1012" s="162"/>
      <c r="O1012" s="162"/>
      <c r="P1012" s="162"/>
      <c r="Q1012" s="162"/>
      <c r="R1012" s="162"/>
      <c r="S1012" s="162"/>
      <c r="T1012" s="162"/>
      <c r="U1012" s="162"/>
      <c r="V1012" s="162"/>
      <c r="W1012" s="375"/>
      <c r="X1012" s="375"/>
      <c r="Y1012" s="375"/>
      <c r="Z1012" s="375"/>
      <c r="AA1012" s="375"/>
      <c r="AB1012" s="375"/>
      <c r="AC1012" s="169"/>
      <c r="AD1012" s="375"/>
      <c r="AE1012" s="375"/>
      <c r="AF1012" s="375"/>
      <c r="AG1012" s="375"/>
      <c r="AH1012" s="375"/>
      <c r="AI1012" s="375"/>
    </row>
    <row r="1013" spans="1:35" ht="15" customHeight="1" outlineLevel="1">
      <c r="A1013" s="159"/>
      <c r="B1013" s="160"/>
      <c r="C1013" s="168" t="s">
        <v>734</v>
      </c>
      <c r="D1013" s="160"/>
      <c r="E1013" s="160"/>
      <c r="F1013" s="160"/>
      <c r="G1013" s="160"/>
      <c r="H1013" s="160"/>
      <c r="I1013" s="160"/>
      <c r="J1013" s="160"/>
      <c r="K1013" s="160"/>
      <c r="L1013" s="160"/>
      <c r="M1013" s="160"/>
      <c r="N1013" s="160"/>
      <c r="O1013" s="160"/>
      <c r="P1013" s="160"/>
      <c r="Q1013" s="160"/>
      <c r="R1013" s="160"/>
      <c r="S1013" s="160"/>
      <c r="T1013" s="160"/>
      <c r="U1013" s="162"/>
      <c r="V1013" s="162"/>
      <c r="W1013" s="375">
        <v>1722524909</v>
      </c>
      <c r="X1013" s="375"/>
      <c r="Y1013" s="375"/>
      <c r="Z1013" s="375"/>
      <c r="AA1013" s="375"/>
      <c r="AB1013" s="375"/>
      <c r="AC1013" s="169"/>
      <c r="AD1013" s="375">
        <v>20181027040</v>
      </c>
      <c r="AE1013" s="375"/>
      <c r="AF1013" s="375"/>
      <c r="AG1013" s="375"/>
      <c r="AH1013" s="375"/>
      <c r="AI1013" s="375"/>
    </row>
    <row r="1014" spans="1:35" ht="27" customHeight="1" hidden="1" outlineLevel="1">
      <c r="A1014" s="159"/>
      <c r="B1014" s="160"/>
      <c r="C1014" s="427" t="s">
        <v>735</v>
      </c>
      <c r="D1014" s="427"/>
      <c r="E1014" s="427"/>
      <c r="F1014" s="427"/>
      <c r="G1014" s="427"/>
      <c r="H1014" s="427"/>
      <c r="I1014" s="427"/>
      <c r="J1014" s="427"/>
      <c r="K1014" s="427"/>
      <c r="L1014" s="427"/>
      <c r="M1014" s="427"/>
      <c r="N1014" s="427"/>
      <c r="O1014" s="427"/>
      <c r="P1014" s="427"/>
      <c r="Q1014" s="427"/>
      <c r="R1014" s="427"/>
      <c r="S1014" s="427"/>
      <c r="T1014" s="427"/>
      <c r="U1014" s="427"/>
      <c r="V1014" s="267"/>
      <c r="W1014" s="375">
        <v>0</v>
      </c>
      <c r="X1014" s="375"/>
      <c r="Y1014" s="375"/>
      <c r="Z1014" s="375"/>
      <c r="AA1014" s="375"/>
      <c r="AB1014" s="375"/>
      <c r="AC1014" s="169"/>
      <c r="AD1014" s="375">
        <v>0</v>
      </c>
      <c r="AE1014" s="375"/>
      <c r="AF1014" s="375"/>
      <c r="AG1014" s="375"/>
      <c r="AH1014" s="375"/>
      <c r="AI1014" s="375"/>
    </row>
    <row r="1015" spans="1:35" ht="15" customHeight="1" hidden="1" outlineLevel="1">
      <c r="A1015" s="159"/>
      <c r="B1015" s="160"/>
      <c r="C1015" s="168" t="s">
        <v>736</v>
      </c>
      <c r="D1015" s="160"/>
      <c r="E1015" s="160"/>
      <c r="F1015" s="160"/>
      <c r="G1015" s="160"/>
      <c r="H1015" s="160"/>
      <c r="I1015" s="160"/>
      <c r="J1015" s="160"/>
      <c r="K1015" s="160"/>
      <c r="L1015" s="160"/>
      <c r="M1015" s="160"/>
      <c r="N1015" s="160"/>
      <c r="O1015" s="160"/>
      <c r="P1015" s="160"/>
      <c r="Q1015" s="160"/>
      <c r="R1015" s="160"/>
      <c r="S1015" s="160"/>
      <c r="T1015" s="160"/>
      <c r="U1015" s="162"/>
      <c r="V1015" s="162"/>
      <c r="W1015" s="375">
        <v>0</v>
      </c>
      <c r="X1015" s="375"/>
      <c r="Y1015" s="375"/>
      <c r="Z1015" s="375"/>
      <c r="AA1015" s="375"/>
      <c r="AB1015" s="375"/>
      <c r="AC1015" s="169"/>
      <c r="AD1015" s="375">
        <v>0</v>
      </c>
      <c r="AE1015" s="375"/>
      <c r="AF1015" s="375"/>
      <c r="AG1015" s="375"/>
      <c r="AH1015" s="375"/>
      <c r="AI1015" s="375"/>
    </row>
    <row r="1016" spans="1:35" ht="15" customHeight="1" hidden="1" outlineLevel="1">
      <c r="A1016" s="159"/>
      <c r="B1016" s="160"/>
      <c r="C1016" s="168" t="s">
        <v>737</v>
      </c>
      <c r="D1016" s="160"/>
      <c r="E1016" s="160"/>
      <c r="F1016" s="160"/>
      <c r="G1016" s="160"/>
      <c r="H1016" s="160"/>
      <c r="I1016" s="160"/>
      <c r="J1016" s="160"/>
      <c r="K1016" s="160"/>
      <c r="L1016" s="160"/>
      <c r="M1016" s="160"/>
      <c r="N1016" s="160"/>
      <c r="O1016" s="160"/>
      <c r="P1016" s="160"/>
      <c r="Q1016" s="160"/>
      <c r="R1016" s="160"/>
      <c r="S1016" s="160"/>
      <c r="T1016" s="160"/>
      <c r="U1016" s="162"/>
      <c r="V1016" s="162"/>
      <c r="W1016" s="375">
        <v>0</v>
      </c>
      <c r="X1016" s="375"/>
      <c r="Y1016" s="375"/>
      <c r="Z1016" s="375"/>
      <c r="AA1016" s="375"/>
      <c r="AB1016" s="375"/>
      <c r="AC1016" s="169"/>
      <c r="AD1016" s="375">
        <v>0</v>
      </c>
      <c r="AE1016" s="375"/>
      <c r="AF1016" s="375"/>
      <c r="AG1016" s="375"/>
      <c r="AH1016" s="375"/>
      <c r="AI1016" s="375"/>
    </row>
    <row r="1017" spans="1:35" ht="15" customHeight="1" hidden="1" outlineLevel="1">
      <c r="A1017" s="159"/>
      <c r="B1017" s="160"/>
      <c r="C1017" s="162" t="s">
        <v>738</v>
      </c>
      <c r="D1017" s="162"/>
      <c r="E1017" s="162"/>
      <c r="F1017" s="162"/>
      <c r="G1017" s="162"/>
      <c r="H1017" s="162"/>
      <c r="I1017" s="162"/>
      <c r="J1017" s="162"/>
      <c r="K1017" s="162"/>
      <c r="L1017" s="162"/>
      <c r="M1017" s="162"/>
      <c r="N1017" s="162"/>
      <c r="O1017" s="162"/>
      <c r="P1017" s="162"/>
      <c r="Q1017" s="162"/>
      <c r="R1017" s="162"/>
      <c r="S1017" s="162"/>
      <c r="T1017" s="162"/>
      <c r="U1017" s="162"/>
      <c r="V1017" s="162"/>
      <c r="W1017" s="375">
        <v>0</v>
      </c>
      <c r="X1017" s="375"/>
      <c r="Y1017" s="375"/>
      <c r="Z1017" s="375"/>
      <c r="AA1017" s="375"/>
      <c r="AB1017" s="375"/>
      <c r="AC1017" s="169"/>
      <c r="AD1017" s="375">
        <v>0</v>
      </c>
      <c r="AE1017" s="375"/>
      <c r="AF1017" s="375"/>
      <c r="AG1017" s="375"/>
      <c r="AH1017" s="375"/>
      <c r="AI1017" s="375"/>
    </row>
    <row r="1018" spans="1:35" ht="15" customHeight="1" hidden="1" outlineLevel="1">
      <c r="A1018" s="159"/>
      <c r="B1018" s="160"/>
      <c r="C1018" s="162" t="s">
        <v>480</v>
      </c>
      <c r="D1018" s="162"/>
      <c r="E1018" s="162"/>
      <c r="F1018" s="162"/>
      <c r="G1018" s="162"/>
      <c r="H1018" s="162"/>
      <c r="I1018" s="162"/>
      <c r="J1018" s="162"/>
      <c r="K1018" s="162"/>
      <c r="L1018" s="162"/>
      <c r="M1018" s="162"/>
      <c r="N1018" s="162"/>
      <c r="O1018" s="162"/>
      <c r="P1018" s="162"/>
      <c r="Q1018" s="162"/>
      <c r="R1018" s="162"/>
      <c r="S1018" s="162"/>
      <c r="T1018" s="162"/>
      <c r="U1018" s="162"/>
      <c r="V1018" s="162"/>
      <c r="W1018" s="375">
        <v>0</v>
      </c>
      <c r="X1018" s="375"/>
      <c r="Y1018" s="375"/>
      <c r="Z1018" s="375"/>
      <c r="AA1018" s="375"/>
      <c r="AB1018" s="375"/>
      <c r="AC1018" s="169"/>
      <c r="AD1018" s="375">
        <v>0</v>
      </c>
      <c r="AE1018" s="375"/>
      <c r="AF1018" s="375"/>
      <c r="AG1018" s="375"/>
      <c r="AH1018" s="375"/>
      <c r="AI1018" s="375"/>
    </row>
    <row r="1019" spans="1:35" ht="15" customHeight="1" outlineLevel="1">
      <c r="A1019" s="159"/>
      <c r="B1019" s="160"/>
      <c r="C1019" s="162"/>
      <c r="D1019" s="162"/>
      <c r="E1019" s="162"/>
      <c r="F1019" s="162"/>
      <c r="G1019" s="162"/>
      <c r="H1019" s="162"/>
      <c r="I1019" s="162"/>
      <c r="J1019" s="162"/>
      <c r="K1019" s="162"/>
      <c r="L1019" s="162"/>
      <c r="M1019" s="162"/>
      <c r="N1019" s="162"/>
      <c r="O1019" s="162"/>
      <c r="P1019" s="162"/>
      <c r="Q1019" s="162"/>
      <c r="R1019" s="162"/>
      <c r="S1019" s="162"/>
      <c r="T1019" s="162"/>
      <c r="U1019" s="162"/>
      <c r="V1019" s="162"/>
      <c r="W1019" s="169"/>
      <c r="X1019" s="169"/>
      <c r="Y1019" s="169"/>
      <c r="Z1019" s="169"/>
      <c r="AA1019" s="169"/>
      <c r="AB1019" s="169"/>
      <c r="AC1019" s="169"/>
      <c r="AD1019" s="169"/>
      <c r="AE1019" s="169"/>
      <c r="AF1019" s="169"/>
      <c r="AG1019" s="169"/>
      <c r="AH1019" s="169"/>
      <c r="AI1019" s="169"/>
    </row>
    <row r="1020" spans="1:35" ht="15" customHeight="1" outlineLevel="1" thickBot="1">
      <c r="A1020" s="159"/>
      <c r="B1020" s="160"/>
      <c r="C1020" s="170" t="s">
        <v>448</v>
      </c>
      <c r="D1020" s="160"/>
      <c r="E1020" s="160"/>
      <c r="F1020" s="160"/>
      <c r="G1020" s="160"/>
      <c r="H1020" s="160"/>
      <c r="I1020" s="160"/>
      <c r="J1020" s="160"/>
      <c r="K1020" s="160"/>
      <c r="L1020" s="160"/>
      <c r="M1020" s="160"/>
      <c r="N1020" s="160"/>
      <c r="O1020" s="160"/>
      <c r="P1020" s="160"/>
      <c r="Q1020" s="160"/>
      <c r="R1020" s="160"/>
      <c r="S1020" s="160"/>
      <c r="T1020" s="160"/>
      <c r="U1020" s="162"/>
      <c r="V1020" s="162"/>
      <c r="W1020" s="376">
        <f>SUM(W1011:AB1013)</f>
        <v>5037437464</v>
      </c>
      <c r="X1020" s="376"/>
      <c r="Y1020" s="376"/>
      <c r="Z1020" s="376"/>
      <c r="AA1020" s="376"/>
      <c r="AB1020" s="376"/>
      <c r="AC1020" s="169"/>
      <c r="AD1020" s="376">
        <f>SUM(AD1011:AI1013)</f>
        <v>21647801246</v>
      </c>
      <c r="AE1020" s="376"/>
      <c r="AF1020" s="376"/>
      <c r="AG1020" s="376"/>
      <c r="AH1020" s="376"/>
      <c r="AI1020" s="376"/>
    </row>
    <row r="1021" spans="1:35" ht="1.5" customHeight="1" thickTop="1">
      <c r="A1021" s="159"/>
      <c r="B1021" s="181"/>
      <c r="C1021" s="160"/>
      <c r="D1021" s="160"/>
      <c r="E1021" s="160"/>
      <c r="F1021" s="160"/>
      <c r="G1021" s="160"/>
      <c r="H1021" s="160"/>
      <c r="I1021" s="160"/>
      <c r="J1021" s="160"/>
      <c r="K1021" s="160"/>
      <c r="L1021" s="160"/>
      <c r="M1021" s="160"/>
      <c r="N1021" s="160"/>
      <c r="O1021" s="160"/>
      <c r="P1021" s="160"/>
      <c r="Q1021" s="160"/>
      <c r="R1021" s="160"/>
      <c r="S1021" s="160"/>
      <c r="T1021" s="160"/>
      <c r="U1021" s="162"/>
      <c r="V1021" s="162"/>
      <c r="W1021" s="172"/>
      <c r="X1021" s="172"/>
      <c r="Y1021" s="172"/>
      <c r="Z1021" s="172"/>
      <c r="AA1021" s="172"/>
      <c r="AB1021" s="172"/>
      <c r="AC1021" s="163"/>
      <c r="AD1021" s="172"/>
      <c r="AE1021" s="172"/>
      <c r="AF1021" s="172"/>
      <c r="AG1021" s="172"/>
      <c r="AH1021" s="172"/>
      <c r="AI1021" s="172"/>
    </row>
    <row r="1022" spans="1:35" ht="12.75" customHeight="1" outlineLevel="1">
      <c r="A1022" s="159"/>
      <c r="B1022" s="160"/>
      <c r="C1022" s="160"/>
      <c r="D1022" s="160"/>
      <c r="E1022" s="160"/>
      <c r="F1022" s="160"/>
      <c r="G1022" s="160"/>
      <c r="H1022" s="160"/>
      <c r="I1022" s="160"/>
      <c r="J1022" s="160"/>
      <c r="K1022" s="160"/>
      <c r="L1022" s="160"/>
      <c r="M1022" s="160"/>
      <c r="N1022" s="160"/>
      <c r="O1022" s="160"/>
      <c r="P1022" s="160"/>
      <c r="Q1022" s="160"/>
      <c r="R1022" s="160"/>
      <c r="S1022" s="160"/>
      <c r="T1022" s="160"/>
      <c r="U1022" s="162"/>
      <c r="V1022" s="162"/>
      <c r="W1022" s="172"/>
      <c r="X1022" s="172"/>
      <c r="Y1022" s="172"/>
      <c r="Z1022" s="172"/>
      <c r="AA1022" s="172"/>
      <c r="AB1022" s="172"/>
      <c r="AC1022" s="163"/>
      <c r="AD1022" s="172"/>
      <c r="AE1022" s="172"/>
      <c r="AF1022" s="172"/>
      <c r="AG1022" s="172"/>
      <c r="AH1022" s="172"/>
      <c r="AI1022" s="172"/>
    </row>
    <row r="1023" spans="1:35" ht="15" customHeight="1" outlineLevel="1">
      <c r="A1023" s="159">
        <v>21</v>
      </c>
      <c r="B1023" s="160" t="s">
        <v>194</v>
      </c>
      <c r="C1023" s="161" t="s">
        <v>739</v>
      </c>
      <c r="D1023" s="162"/>
      <c r="E1023" s="162"/>
      <c r="F1023" s="162"/>
      <c r="G1023" s="162"/>
      <c r="H1023" s="162"/>
      <c r="I1023" s="162"/>
      <c r="J1023" s="162"/>
      <c r="K1023" s="162"/>
      <c r="L1023" s="162"/>
      <c r="M1023" s="162"/>
      <c r="N1023" s="162"/>
      <c r="O1023" s="162"/>
      <c r="P1023" s="162"/>
      <c r="Q1023" s="162"/>
      <c r="R1023" s="162"/>
      <c r="S1023" s="162"/>
      <c r="T1023" s="162"/>
      <c r="U1023" s="162"/>
      <c r="V1023" s="162"/>
      <c r="W1023" s="426"/>
      <c r="X1023" s="426"/>
      <c r="Y1023" s="426"/>
      <c r="Z1023" s="426"/>
      <c r="AA1023" s="426"/>
      <c r="AB1023" s="426"/>
      <c r="AC1023" s="163"/>
      <c r="AD1023" s="426"/>
      <c r="AE1023" s="426"/>
      <c r="AF1023" s="426"/>
      <c r="AG1023" s="426"/>
      <c r="AH1023" s="426"/>
      <c r="AI1023" s="426"/>
    </row>
    <row r="1024" spans="1:35" ht="28.5" customHeight="1" outlineLevel="1">
      <c r="A1024" s="159"/>
      <c r="B1024" s="160"/>
      <c r="C1024" s="182"/>
      <c r="D1024" s="182"/>
      <c r="E1024" s="182"/>
      <c r="F1024" s="182"/>
      <c r="G1024" s="182"/>
      <c r="H1024" s="182"/>
      <c r="I1024" s="182"/>
      <c r="J1024" s="182"/>
      <c r="K1024" s="182"/>
      <c r="L1024" s="182"/>
      <c r="M1024" s="182"/>
      <c r="N1024" s="182"/>
      <c r="O1024" s="182"/>
      <c r="P1024" s="182"/>
      <c r="Q1024" s="182"/>
      <c r="R1024" s="182"/>
      <c r="S1024" s="182"/>
      <c r="T1024" s="182"/>
      <c r="U1024" s="182"/>
      <c r="V1024" s="182"/>
      <c r="W1024" s="418" t="s">
        <v>806</v>
      </c>
      <c r="X1024" s="419"/>
      <c r="Y1024" s="419"/>
      <c r="Z1024" s="419"/>
      <c r="AA1024" s="419"/>
      <c r="AB1024" s="419"/>
      <c r="AC1024" s="166"/>
      <c r="AD1024" s="420" t="s">
        <v>825</v>
      </c>
      <c r="AE1024" s="421"/>
      <c r="AF1024" s="421"/>
      <c r="AG1024" s="421"/>
      <c r="AH1024" s="421"/>
      <c r="AI1024" s="421"/>
    </row>
    <row r="1025" spans="1:35" ht="15" customHeight="1" outlineLevel="1">
      <c r="A1025" s="159"/>
      <c r="B1025" s="160"/>
      <c r="C1025" s="182"/>
      <c r="D1025" s="182"/>
      <c r="E1025" s="182"/>
      <c r="F1025" s="182"/>
      <c r="G1025" s="182"/>
      <c r="H1025" s="182"/>
      <c r="I1025" s="182"/>
      <c r="J1025" s="182"/>
      <c r="K1025" s="182"/>
      <c r="L1025" s="182"/>
      <c r="M1025" s="182"/>
      <c r="N1025" s="182"/>
      <c r="O1025" s="182"/>
      <c r="P1025" s="182"/>
      <c r="Q1025" s="182"/>
      <c r="R1025" s="182"/>
      <c r="S1025" s="182"/>
      <c r="T1025" s="182"/>
      <c r="U1025" s="182"/>
      <c r="V1025" s="182"/>
      <c r="W1025" s="403" t="s">
        <v>11</v>
      </c>
      <c r="X1025" s="403"/>
      <c r="Y1025" s="403"/>
      <c r="Z1025" s="403"/>
      <c r="AA1025" s="403"/>
      <c r="AB1025" s="403"/>
      <c r="AC1025" s="166"/>
      <c r="AD1025" s="403" t="s">
        <v>11</v>
      </c>
      <c r="AE1025" s="403"/>
      <c r="AF1025" s="403"/>
      <c r="AG1025" s="403"/>
      <c r="AH1025" s="403"/>
      <c r="AI1025" s="403"/>
    </row>
    <row r="1026" spans="1:35" ht="15" customHeight="1" outlineLevel="1">
      <c r="A1026" s="159"/>
      <c r="B1026" s="160"/>
      <c r="C1026" s="182"/>
      <c r="D1026" s="182"/>
      <c r="E1026" s="182"/>
      <c r="F1026" s="182"/>
      <c r="G1026" s="182"/>
      <c r="H1026" s="182"/>
      <c r="I1026" s="182"/>
      <c r="J1026" s="182"/>
      <c r="K1026" s="182"/>
      <c r="L1026" s="182"/>
      <c r="M1026" s="182"/>
      <c r="N1026" s="182"/>
      <c r="O1026" s="182"/>
      <c r="P1026" s="182"/>
      <c r="Q1026" s="182"/>
      <c r="R1026" s="182"/>
      <c r="S1026" s="182"/>
      <c r="T1026" s="182"/>
      <c r="U1026" s="182"/>
      <c r="V1026" s="182"/>
      <c r="W1026" s="209"/>
      <c r="X1026" s="209"/>
      <c r="Y1026" s="209"/>
      <c r="Z1026" s="209"/>
      <c r="AA1026" s="209"/>
      <c r="AB1026" s="209"/>
      <c r="AC1026" s="178"/>
      <c r="AD1026" s="209"/>
      <c r="AE1026" s="209"/>
      <c r="AF1026" s="209"/>
      <c r="AG1026" s="209"/>
      <c r="AH1026" s="209"/>
      <c r="AI1026" s="209"/>
    </row>
    <row r="1027" spans="1:35" ht="15" customHeight="1" outlineLevel="1">
      <c r="A1027" s="159"/>
      <c r="B1027" s="160"/>
      <c r="C1027" s="162" t="s">
        <v>740</v>
      </c>
      <c r="D1027" s="162"/>
      <c r="E1027" s="162"/>
      <c r="F1027" s="162"/>
      <c r="G1027" s="162"/>
      <c r="H1027" s="162"/>
      <c r="I1027" s="162"/>
      <c r="J1027" s="162"/>
      <c r="K1027" s="162"/>
      <c r="L1027" s="162"/>
      <c r="M1027" s="162"/>
      <c r="N1027" s="162"/>
      <c r="O1027" s="162"/>
      <c r="P1027" s="162"/>
      <c r="Q1027" s="162"/>
      <c r="R1027" s="162"/>
      <c r="S1027" s="162"/>
      <c r="T1027" s="162"/>
      <c r="U1027" s="162"/>
      <c r="V1027" s="162"/>
      <c r="W1027" s="375">
        <v>37896021</v>
      </c>
      <c r="X1027" s="375"/>
      <c r="Y1027" s="375"/>
      <c r="Z1027" s="375"/>
      <c r="AA1027" s="375"/>
      <c r="AB1027" s="375"/>
      <c r="AC1027" s="169"/>
      <c r="AD1027" s="375">
        <v>674740029</v>
      </c>
      <c r="AE1027" s="375"/>
      <c r="AF1027" s="375"/>
      <c r="AG1027" s="375"/>
      <c r="AH1027" s="375"/>
      <c r="AI1027" s="375"/>
    </row>
    <row r="1028" spans="1:35" ht="15" customHeight="1" hidden="1" outlineLevel="1">
      <c r="A1028" s="159"/>
      <c r="B1028" s="160"/>
      <c r="C1028" s="162" t="s">
        <v>741</v>
      </c>
      <c r="D1028" s="162"/>
      <c r="E1028" s="162"/>
      <c r="F1028" s="162"/>
      <c r="G1028" s="162"/>
      <c r="H1028" s="162"/>
      <c r="I1028" s="162"/>
      <c r="J1028" s="162"/>
      <c r="K1028" s="162"/>
      <c r="L1028" s="162"/>
      <c r="M1028" s="162"/>
      <c r="N1028" s="162"/>
      <c r="O1028" s="162"/>
      <c r="P1028" s="162"/>
      <c r="Q1028" s="162"/>
      <c r="R1028" s="162"/>
      <c r="S1028" s="162"/>
      <c r="T1028" s="162"/>
      <c r="U1028" s="162"/>
      <c r="V1028" s="162"/>
      <c r="W1028" s="375"/>
      <c r="X1028" s="375"/>
      <c r="Y1028" s="375"/>
      <c r="Z1028" s="375"/>
      <c r="AA1028" s="375"/>
      <c r="AB1028" s="375"/>
      <c r="AC1028" s="169"/>
      <c r="AD1028" s="425"/>
      <c r="AE1028" s="425"/>
      <c r="AF1028" s="425"/>
      <c r="AG1028" s="425"/>
      <c r="AH1028" s="425"/>
      <c r="AI1028" s="425"/>
    </row>
    <row r="1029" spans="1:35" ht="15" customHeight="1" hidden="1" outlineLevel="1">
      <c r="A1029" s="159"/>
      <c r="B1029" s="160"/>
      <c r="C1029" s="162" t="s">
        <v>742</v>
      </c>
      <c r="D1029" s="162"/>
      <c r="E1029" s="162"/>
      <c r="F1029" s="162"/>
      <c r="G1029" s="162"/>
      <c r="H1029" s="162"/>
      <c r="I1029" s="162"/>
      <c r="J1029" s="162"/>
      <c r="K1029" s="162"/>
      <c r="L1029" s="162"/>
      <c r="M1029" s="162"/>
      <c r="N1029" s="162"/>
      <c r="O1029" s="162"/>
      <c r="P1029" s="162"/>
      <c r="Q1029" s="162"/>
      <c r="R1029" s="162"/>
      <c r="S1029" s="162"/>
      <c r="T1029" s="162"/>
      <c r="U1029" s="162"/>
      <c r="V1029" s="162"/>
      <c r="W1029" s="375">
        <v>0</v>
      </c>
      <c r="X1029" s="375"/>
      <c r="Y1029" s="375"/>
      <c r="Z1029" s="375"/>
      <c r="AA1029" s="375"/>
      <c r="AB1029" s="375"/>
      <c r="AC1029" s="169"/>
      <c r="AD1029" s="375">
        <v>0</v>
      </c>
      <c r="AE1029" s="375"/>
      <c r="AF1029" s="375"/>
      <c r="AG1029" s="375"/>
      <c r="AH1029" s="375"/>
      <c r="AI1029" s="375"/>
    </row>
    <row r="1030" spans="1:35" ht="15" customHeight="1" hidden="1" outlineLevel="1">
      <c r="A1030" s="159"/>
      <c r="B1030" s="160"/>
      <c r="C1030" s="162" t="s">
        <v>743</v>
      </c>
      <c r="D1030" s="162"/>
      <c r="E1030" s="162"/>
      <c r="F1030" s="162"/>
      <c r="G1030" s="162"/>
      <c r="H1030" s="162"/>
      <c r="I1030" s="162"/>
      <c r="J1030" s="162"/>
      <c r="K1030" s="162"/>
      <c r="L1030" s="162"/>
      <c r="M1030" s="162"/>
      <c r="N1030" s="162"/>
      <c r="O1030" s="162"/>
      <c r="P1030" s="162"/>
      <c r="Q1030" s="162"/>
      <c r="R1030" s="162"/>
      <c r="S1030" s="162"/>
      <c r="T1030" s="162"/>
      <c r="U1030" s="162"/>
      <c r="V1030" s="162"/>
      <c r="W1030" s="375">
        <v>0</v>
      </c>
      <c r="X1030" s="375"/>
      <c r="Y1030" s="375"/>
      <c r="Z1030" s="375"/>
      <c r="AA1030" s="375"/>
      <c r="AB1030" s="375"/>
      <c r="AC1030" s="169"/>
      <c r="AD1030" s="375">
        <v>0</v>
      </c>
      <c r="AE1030" s="375"/>
      <c r="AF1030" s="375"/>
      <c r="AG1030" s="375"/>
      <c r="AH1030" s="375"/>
      <c r="AI1030" s="375"/>
    </row>
    <row r="1031" spans="1:35" ht="15" customHeight="1" hidden="1" outlineLevel="1">
      <c r="A1031" s="159"/>
      <c r="B1031" s="160"/>
      <c r="C1031" s="162" t="s">
        <v>744</v>
      </c>
      <c r="D1031" s="162"/>
      <c r="E1031" s="162"/>
      <c r="F1031" s="162"/>
      <c r="G1031" s="162"/>
      <c r="H1031" s="162"/>
      <c r="I1031" s="162"/>
      <c r="J1031" s="162"/>
      <c r="K1031" s="162"/>
      <c r="L1031" s="162"/>
      <c r="M1031" s="162"/>
      <c r="N1031" s="162"/>
      <c r="O1031" s="162"/>
      <c r="P1031" s="162"/>
      <c r="Q1031" s="162"/>
      <c r="R1031" s="162"/>
      <c r="S1031" s="162"/>
      <c r="T1031" s="162"/>
      <c r="U1031" s="162"/>
      <c r="V1031" s="162"/>
      <c r="W1031" s="375">
        <v>0</v>
      </c>
      <c r="X1031" s="375"/>
      <c r="Y1031" s="375"/>
      <c r="Z1031" s="375"/>
      <c r="AA1031" s="375"/>
      <c r="AB1031" s="375"/>
      <c r="AC1031" s="169"/>
      <c r="AD1031" s="375">
        <v>0</v>
      </c>
      <c r="AE1031" s="375"/>
      <c r="AF1031" s="375"/>
      <c r="AG1031" s="375"/>
      <c r="AH1031" s="375"/>
      <c r="AI1031" s="375"/>
    </row>
    <row r="1032" spans="1:35" ht="15" customHeight="1" hidden="1" outlineLevel="1">
      <c r="A1032" s="159"/>
      <c r="B1032" s="160"/>
      <c r="C1032" s="162" t="s">
        <v>745</v>
      </c>
      <c r="D1032" s="162"/>
      <c r="E1032" s="162"/>
      <c r="F1032" s="162"/>
      <c r="G1032" s="162"/>
      <c r="H1032" s="162"/>
      <c r="I1032" s="162"/>
      <c r="J1032" s="162"/>
      <c r="K1032" s="162"/>
      <c r="L1032" s="162"/>
      <c r="M1032" s="162"/>
      <c r="N1032" s="162"/>
      <c r="O1032" s="162"/>
      <c r="P1032" s="162"/>
      <c r="Q1032" s="162"/>
      <c r="R1032" s="162"/>
      <c r="S1032" s="162"/>
      <c r="T1032" s="162"/>
      <c r="U1032" s="162"/>
      <c r="V1032" s="162"/>
      <c r="W1032" s="375">
        <v>0</v>
      </c>
      <c r="X1032" s="375"/>
      <c r="Y1032" s="375"/>
      <c r="Z1032" s="375"/>
      <c r="AA1032" s="375"/>
      <c r="AB1032" s="375"/>
      <c r="AC1032" s="169"/>
      <c r="AD1032" s="375">
        <v>0</v>
      </c>
      <c r="AE1032" s="375"/>
      <c r="AF1032" s="375"/>
      <c r="AG1032" s="375"/>
      <c r="AH1032" s="375"/>
      <c r="AI1032" s="375"/>
    </row>
    <row r="1033" spans="1:35" ht="15" customHeight="1" hidden="1" outlineLevel="1">
      <c r="A1033" s="159"/>
      <c r="B1033" s="160"/>
      <c r="C1033" s="162" t="s">
        <v>746</v>
      </c>
      <c r="D1033" s="162"/>
      <c r="E1033" s="162"/>
      <c r="F1033" s="162"/>
      <c r="G1033" s="162"/>
      <c r="H1033" s="162"/>
      <c r="I1033" s="162"/>
      <c r="J1033" s="162"/>
      <c r="K1033" s="162"/>
      <c r="L1033" s="162"/>
      <c r="M1033" s="162"/>
      <c r="N1033" s="162"/>
      <c r="O1033" s="162"/>
      <c r="P1033" s="162"/>
      <c r="Q1033" s="162"/>
      <c r="R1033" s="162"/>
      <c r="S1033" s="162"/>
      <c r="T1033" s="162"/>
      <c r="U1033" s="162"/>
      <c r="V1033" s="162"/>
      <c r="W1033" s="375">
        <v>0</v>
      </c>
      <c r="X1033" s="375"/>
      <c r="Y1033" s="375"/>
      <c r="Z1033" s="375"/>
      <c r="AA1033" s="375"/>
      <c r="AB1033" s="375"/>
      <c r="AC1033" s="169"/>
      <c r="AD1033" s="375">
        <v>0</v>
      </c>
      <c r="AE1033" s="375"/>
      <c r="AF1033" s="375"/>
      <c r="AG1033" s="375"/>
      <c r="AH1033" s="375"/>
      <c r="AI1033" s="375"/>
    </row>
    <row r="1034" spans="1:35" ht="15" customHeight="1" outlineLevel="1">
      <c r="A1034" s="159"/>
      <c r="B1034" s="160"/>
      <c r="C1034" s="162"/>
      <c r="D1034" s="162"/>
      <c r="E1034" s="162"/>
      <c r="F1034" s="162"/>
      <c r="G1034" s="162"/>
      <c r="H1034" s="162"/>
      <c r="I1034" s="162"/>
      <c r="J1034" s="162"/>
      <c r="K1034" s="162"/>
      <c r="L1034" s="162"/>
      <c r="M1034" s="162"/>
      <c r="N1034" s="162"/>
      <c r="O1034" s="162"/>
      <c r="P1034" s="162"/>
      <c r="Q1034" s="162"/>
      <c r="R1034" s="162"/>
      <c r="S1034" s="162"/>
      <c r="T1034" s="162"/>
      <c r="U1034" s="162"/>
      <c r="V1034" s="162"/>
      <c r="W1034" s="169"/>
      <c r="X1034" s="169"/>
      <c r="Y1034" s="169"/>
      <c r="Z1034" s="169"/>
      <c r="AA1034" s="169"/>
      <c r="AB1034" s="169"/>
      <c r="AC1034" s="169"/>
      <c r="AD1034" s="169"/>
      <c r="AE1034" s="169"/>
      <c r="AF1034" s="169"/>
      <c r="AG1034" s="169"/>
      <c r="AH1034" s="169"/>
      <c r="AI1034" s="169"/>
    </row>
    <row r="1035" spans="1:35" ht="14.25" customHeight="1" outlineLevel="1" thickBot="1">
      <c r="A1035" s="159"/>
      <c r="B1035" s="160"/>
      <c r="C1035" s="170" t="s">
        <v>448</v>
      </c>
      <c r="D1035" s="162"/>
      <c r="E1035" s="162"/>
      <c r="F1035" s="162"/>
      <c r="G1035" s="162"/>
      <c r="H1035" s="162"/>
      <c r="I1035" s="162"/>
      <c r="J1035" s="162"/>
      <c r="K1035" s="162"/>
      <c r="L1035" s="162"/>
      <c r="M1035" s="162"/>
      <c r="N1035" s="162"/>
      <c r="O1035" s="162"/>
      <c r="P1035" s="162"/>
      <c r="Q1035" s="162"/>
      <c r="R1035" s="162"/>
      <c r="S1035" s="162"/>
      <c r="T1035" s="162"/>
      <c r="U1035" s="162"/>
      <c r="V1035" s="162"/>
      <c r="W1035" s="376">
        <f>W1027</f>
        <v>37896021</v>
      </c>
      <c r="X1035" s="376"/>
      <c r="Y1035" s="376"/>
      <c r="Z1035" s="376"/>
      <c r="AA1035" s="376"/>
      <c r="AB1035" s="376"/>
      <c r="AC1035" s="169"/>
      <c r="AD1035" s="376">
        <f>AD1027</f>
        <v>674740029</v>
      </c>
      <c r="AE1035" s="376"/>
      <c r="AF1035" s="376"/>
      <c r="AG1035" s="376"/>
      <c r="AH1035" s="376"/>
      <c r="AI1035" s="376"/>
    </row>
    <row r="1036" spans="1:35" ht="1.5" customHeight="1" hidden="1" thickTop="1">
      <c r="A1036" s="159"/>
      <c r="B1036" s="181"/>
      <c r="C1036" s="162"/>
      <c r="D1036" s="162"/>
      <c r="E1036" s="162"/>
      <c r="F1036" s="162"/>
      <c r="G1036" s="162"/>
      <c r="H1036" s="162"/>
      <c r="I1036" s="162"/>
      <c r="J1036" s="162"/>
      <c r="K1036" s="162"/>
      <c r="L1036" s="162"/>
      <c r="M1036" s="162"/>
      <c r="N1036" s="162"/>
      <c r="O1036" s="162"/>
      <c r="P1036" s="162"/>
      <c r="Q1036" s="162"/>
      <c r="R1036" s="162"/>
      <c r="S1036" s="162"/>
      <c r="T1036" s="162"/>
      <c r="U1036" s="162"/>
      <c r="V1036" s="162"/>
      <c r="W1036" s="163"/>
      <c r="X1036" s="163"/>
      <c r="Y1036" s="163"/>
      <c r="Z1036" s="163"/>
      <c r="AA1036" s="163"/>
      <c r="AB1036" s="163"/>
      <c r="AC1036" s="163"/>
      <c r="AD1036" s="163"/>
      <c r="AE1036" s="163"/>
      <c r="AF1036" s="163"/>
      <c r="AG1036" s="163"/>
      <c r="AH1036" s="163"/>
      <c r="AI1036" s="163"/>
    </row>
    <row r="1037" spans="1:35" ht="12.75" customHeight="1" hidden="1" outlineLevel="1">
      <c r="A1037" s="159"/>
      <c r="B1037" s="160"/>
      <c r="C1037" s="162"/>
      <c r="D1037" s="162"/>
      <c r="E1037" s="162"/>
      <c r="F1037" s="162"/>
      <c r="G1037" s="162"/>
      <c r="H1037" s="162"/>
      <c r="I1037" s="162"/>
      <c r="J1037" s="162"/>
      <c r="K1037" s="162"/>
      <c r="L1037" s="162"/>
      <c r="M1037" s="162"/>
      <c r="N1037" s="162"/>
      <c r="O1037" s="162"/>
      <c r="P1037" s="162"/>
      <c r="Q1037" s="162"/>
      <c r="R1037" s="162"/>
      <c r="S1037" s="162"/>
      <c r="T1037" s="162"/>
      <c r="U1037" s="162"/>
      <c r="V1037" s="162"/>
      <c r="W1037" s="163"/>
      <c r="X1037" s="163"/>
      <c r="Y1037" s="163"/>
      <c r="Z1037" s="163"/>
      <c r="AA1037" s="163"/>
      <c r="AB1037" s="163"/>
      <c r="AC1037" s="163"/>
      <c r="AD1037" s="163"/>
      <c r="AE1037" s="163"/>
      <c r="AF1037" s="163"/>
      <c r="AG1037" s="163"/>
      <c r="AH1037" s="163"/>
      <c r="AI1037" s="163"/>
    </row>
    <row r="1038" spans="1:35" ht="15" customHeight="1" outlineLevel="1" thickTop="1">
      <c r="A1038" s="159">
        <v>22</v>
      </c>
      <c r="B1038" s="160" t="s">
        <v>194</v>
      </c>
      <c r="C1038" s="161" t="s">
        <v>747</v>
      </c>
      <c r="D1038" s="162"/>
      <c r="E1038" s="162"/>
      <c r="F1038" s="162"/>
      <c r="G1038" s="162"/>
      <c r="H1038" s="162"/>
      <c r="I1038" s="162"/>
      <c r="J1038" s="162"/>
      <c r="K1038" s="162"/>
      <c r="L1038" s="162"/>
      <c r="M1038" s="162"/>
      <c r="N1038" s="162"/>
      <c r="O1038" s="162"/>
      <c r="P1038" s="162"/>
      <c r="Q1038" s="162"/>
      <c r="R1038" s="162"/>
      <c r="S1038" s="162"/>
      <c r="T1038" s="162"/>
      <c r="U1038" s="162"/>
      <c r="V1038" s="162"/>
      <c r="W1038" s="163"/>
      <c r="X1038" s="163"/>
      <c r="Y1038" s="163"/>
      <c r="Z1038" s="163"/>
      <c r="AA1038" s="163"/>
      <c r="AB1038" s="163"/>
      <c r="AC1038" s="163"/>
      <c r="AD1038" s="163"/>
      <c r="AE1038" s="163"/>
      <c r="AF1038" s="163"/>
      <c r="AG1038" s="163"/>
      <c r="AH1038" s="163"/>
      <c r="AI1038" s="163"/>
    </row>
    <row r="1039" spans="1:35" ht="27.75" customHeight="1" outlineLevel="1">
      <c r="A1039" s="159"/>
      <c r="B1039" s="160"/>
      <c r="C1039" s="182"/>
      <c r="D1039" s="182"/>
      <c r="E1039" s="182"/>
      <c r="F1039" s="182"/>
      <c r="G1039" s="182"/>
      <c r="H1039" s="182"/>
      <c r="I1039" s="182"/>
      <c r="J1039" s="182"/>
      <c r="K1039" s="182"/>
      <c r="L1039" s="182"/>
      <c r="M1039" s="182"/>
      <c r="N1039" s="182"/>
      <c r="O1039" s="182"/>
      <c r="P1039" s="182"/>
      <c r="Q1039" s="182"/>
      <c r="R1039" s="182"/>
      <c r="S1039" s="182"/>
      <c r="T1039" s="182"/>
      <c r="U1039" s="182"/>
      <c r="V1039" s="182"/>
      <c r="W1039" s="418" t="s">
        <v>806</v>
      </c>
      <c r="X1039" s="419"/>
      <c r="Y1039" s="419"/>
      <c r="Z1039" s="419"/>
      <c r="AA1039" s="419"/>
      <c r="AB1039" s="419"/>
      <c r="AC1039" s="166"/>
      <c r="AD1039" s="420" t="s">
        <v>825</v>
      </c>
      <c r="AE1039" s="421"/>
      <c r="AF1039" s="421"/>
      <c r="AG1039" s="421"/>
      <c r="AH1039" s="421"/>
      <c r="AI1039" s="421"/>
    </row>
    <row r="1040" spans="1:35" ht="15" customHeight="1" outlineLevel="1">
      <c r="A1040" s="159"/>
      <c r="B1040" s="160"/>
      <c r="C1040" s="182"/>
      <c r="D1040" s="182"/>
      <c r="E1040" s="182"/>
      <c r="F1040" s="182"/>
      <c r="G1040" s="182"/>
      <c r="H1040" s="182"/>
      <c r="I1040" s="182"/>
      <c r="J1040" s="182"/>
      <c r="K1040" s="182"/>
      <c r="L1040" s="182"/>
      <c r="M1040" s="182"/>
      <c r="N1040" s="182"/>
      <c r="O1040" s="182"/>
      <c r="P1040" s="182"/>
      <c r="Q1040" s="182"/>
      <c r="R1040" s="182"/>
      <c r="S1040" s="182"/>
      <c r="T1040" s="182"/>
      <c r="U1040" s="182"/>
      <c r="V1040" s="182"/>
      <c r="W1040" s="403" t="s">
        <v>11</v>
      </c>
      <c r="X1040" s="403"/>
      <c r="Y1040" s="403"/>
      <c r="Z1040" s="403"/>
      <c r="AA1040" s="403"/>
      <c r="AB1040" s="403"/>
      <c r="AC1040" s="166"/>
      <c r="AD1040" s="403" t="s">
        <v>11</v>
      </c>
      <c r="AE1040" s="403"/>
      <c r="AF1040" s="403"/>
      <c r="AG1040" s="403"/>
      <c r="AH1040" s="403"/>
      <c r="AI1040" s="403"/>
    </row>
    <row r="1041" spans="1:35" ht="15" customHeight="1" outlineLevel="1">
      <c r="A1041" s="159"/>
      <c r="B1041" s="160"/>
      <c r="C1041" s="182"/>
      <c r="D1041" s="182"/>
      <c r="E1041" s="182"/>
      <c r="F1041" s="182"/>
      <c r="G1041" s="182"/>
      <c r="H1041" s="182"/>
      <c r="I1041" s="182"/>
      <c r="J1041" s="182"/>
      <c r="K1041" s="182"/>
      <c r="L1041" s="182"/>
      <c r="M1041" s="182"/>
      <c r="N1041" s="182"/>
      <c r="O1041" s="182"/>
      <c r="P1041" s="182"/>
      <c r="Q1041" s="182"/>
      <c r="R1041" s="182"/>
      <c r="S1041" s="182"/>
      <c r="T1041" s="182"/>
      <c r="U1041" s="182"/>
      <c r="V1041" s="182"/>
      <c r="W1041" s="375"/>
      <c r="X1041" s="375"/>
      <c r="Y1041" s="375"/>
      <c r="Z1041" s="375"/>
      <c r="AA1041" s="375"/>
      <c r="AB1041" s="375"/>
      <c r="AC1041" s="169"/>
      <c r="AD1041" s="375"/>
      <c r="AE1041" s="375"/>
      <c r="AF1041" s="375"/>
      <c r="AG1041" s="375"/>
      <c r="AH1041" s="375"/>
      <c r="AI1041" s="375"/>
    </row>
    <row r="1042" spans="1:35" ht="15" customHeight="1" outlineLevel="1">
      <c r="A1042" s="159"/>
      <c r="B1042" s="160"/>
      <c r="C1042" s="168" t="s">
        <v>837</v>
      </c>
      <c r="D1042" s="160"/>
      <c r="E1042" s="160"/>
      <c r="F1042" s="160"/>
      <c r="G1042" s="160"/>
      <c r="H1042" s="160"/>
      <c r="I1042" s="160"/>
      <c r="J1042" s="160"/>
      <c r="K1042" s="160"/>
      <c r="L1042" s="160"/>
      <c r="M1042" s="160"/>
      <c r="N1042" s="160"/>
      <c r="O1042" s="160"/>
      <c r="P1042" s="160"/>
      <c r="Q1042" s="160"/>
      <c r="R1042" s="160"/>
      <c r="S1042" s="160"/>
      <c r="T1042" s="160"/>
      <c r="U1042" s="162"/>
      <c r="V1042" s="162"/>
      <c r="W1042" s="375">
        <v>19676952</v>
      </c>
      <c r="X1042" s="375"/>
      <c r="Y1042" s="375"/>
      <c r="Z1042" s="375"/>
      <c r="AA1042" s="375"/>
      <c r="AB1042" s="375"/>
      <c r="AC1042" s="169"/>
      <c r="AD1042" s="375">
        <v>50275332</v>
      </c>
      <c r="AE1042" s="375"/>
      <c r="AF1042" s="375"/>
      <c r="AG1042" s="375"/>
      <c r="AH1042" s="375"/>
      <c r="AI1042" s="375"/>
    </row>
    <row r="1043" spans="1:35" ht="15" customHeight="1" hidden="1" outlineLevel="1">
      <c r="A1043" s="159"/>
      <c r="B1043" s="160"/>
      <c r="C1043" s="168" t="s">
        <v>748</v>
      </c>
      <c r="D1043" s="160"/>
      <c r="E1043" s="160"/>
      <c r="F1043" s="160"/>
      <c r="G1043" s="160"/>
      <c r="H1043" s="160"/>
      <c r="I1043" s="160"/>
      <c r="J1043" s="160"/>
      <c r="K1043" s="160"/>
      <c r="L1043" s="160"/>
      <c r="M1043" s="160"/>
      <c r="N1043" s="160"/>
      <c r="O1043" s="160"/>
      <c r="P1043" s="160"/>
      <c r="Q1043" s="160"/>
      <c r="R1043" s="160"/>
      <c r="S1043" s="160"/>
      <c r="T1043" s="160"/>
      <c r="U1043" s="162"/>
      <c r="V1043" s="162"/>
      <c r="W1043" s="375"/>
      <c r="X1043" s="375"/>
      <c r="Y1043" s="375"/>
      <c r="Z1043" s="375"/>
      <c r="AA1043" s="375"/>
      <c r="AB1043" s="375"/>
      <c r="AC1043" s="169"/>
      <c r="AD1043" s="425"/>
      <c r="AE1043" s="425"/>
      <c r="AF1043" s="425"/>
      <c r="AG1043" s="425"/>
      <c r="AH1043" s="425"/>
      <c r="AI1043" s="425"/>
    </row>
    <row r="1044" spans="1:35" ht="15" customHeight="1" hidden="1" outlineLevel="1">
      <c r="A1044" s="159"/>
      <c r="B1044" s="160"/>
      <c r="C1044" s="162" t="s">
        <v>749</v>
      </c>
      <c r="D1044" s="162"/>
      <c r="E1044" s="162"/>
      <c r="F1044" s="162"/>
      <c r="G1044" s="162"/>
      <c r="H1044" s="162"/>
      <c r="I1044" s="162"/>
      <c r="J1044" s="162"/>
      <c r="K1044" s="162"/>
      <c r="L1044" s="162"/>
      <c r="M1044" s="162"/>
      <c r="N1044" s="162"/>
      <c r="O1044" s="162"/>
      <c r="P1044" s="162"/>
      <c r="Q1044" s="162"/>
      <c r="R1044" s="162"/>
      <c r="S1044" s="162"/>
      <c r="T1044" s="162"/>
      <c r="U1044" s="162"/>
      <c r="V1044" s="162"/>
      <c r="W1044" s="375"/>
      <c r="X1044" s="375"/>
      <c r="Y1044" s="375"/>
      <c r="Z1044" s="375"/>
      <c r="AA1044" s="375"/>
      <c r="AB1044" s="375"/>
      <c r="AC1044" s="169"/>
      <c r="AD1044" s="425"/>
      <c r="AE1044" s="425"/>
      <c r="AF1044" s="425"/>
      <c r="AG1044" s="425"/>
      <c r="AH1044" s="425"/>
      <c r="AI1044" s="425"/>
    </row>
    <row r="1045" spans="1:35" ht="15" customHeight="1" hidden="1" outlineLevel="1">
      <c r="A1045" s="159"/>
      <c r="B1045" s="160"/>
      <c r="C1045" s="162" t="s">
        <v>750</v>
      </c>
      <c r="D1045" s="162"/>
      <c r="E1045" s="162"/>
      <c r="F1045" s="162"/>
      <c r="G1045" s="162"/>
      <c r="H1045" s="162"/>
      <c r="I1045" s="162"/>
      <c r="J1045" s="162"/>
      <c r="K1045" s="162"/>
      <c r="L1045" s="162"/>
      <c r="M1045" s="162"/>
      <c r="N1045" s="162"/>
      <c r="O1045" s="162"/>
      <c r="P1045" s="162"/>
      <c r="Q1045" s="162"/>
      <c r="R1045" s="162"/>
      <c r="S1045" s="162"/>
      <c r="T1045" s="162"/>
      <c r="U1045" s="162"/>
      <c r="V1045" s="162"/>
      <c r="W1045" s="375"/>
      <c r="X1045" s="375"/>
      <c r="Y1045" s="375"/>
      <c r="Z1045" s="375"/>
      <c r="AA1045" s="375"/>
      <c r="AB1045" s="375"/>
      <c r="AC1045" s="169"/>
      <c r="AD1045" s="425"/>
      <c r="AE1045" s="425"/>
      <c r="AF1045" s="425"/>
      <c r="AG1045" s="425"/>
      <c r="AH1045" s="425"/>
      <c r="AI1045" s="425"/>
    </row>
    <row r="1046" spans="1:35" ht="15" customHeight="1" hidden="1" outlineLevel="1">
      <c r="A1046" s="159"/>
      <c r="B1046" s="160"/>
      <c r="C1046" s="168" t="s">
        <v>751</v>
      </c>
      <c r="D1046" s="160"/>
      <c r="E1046" s="160"/>
      <c r="F1046" s="160"/>
      <c r="G1046" s="160"/>
      <c r="H1046" s="160"/>
      <c r="I1046" s="160"/>
      <c r="J1046" s="160"/>
      <c r="K1046" s="160"/>
      <c r="L1046" s="160"/>
      <c r="M1046" s="160"/>
      <c r="N1046" s="160"/>
      <c r="O1046" s="160"/>
      <c r="P1046" s="160"/>
      <c r="Q1046" s="160"/>
      <c r="R1046" s="160"/>
      <c r="S1046" s="160"/>
      <c r="T1046" s="160"/>
      <c r="U1046" s="162"/>
      <c r="V1046" s="162"/>
      <c r="W1046" s="375"/>
      <c r="X1046" s="375"/>
      <c r="Y1046" s="375"/>
      <c r="Z1046" s="375"/>
      <c r="AA1046" s="375"/>
      <c r="AB1046" s="375"/>
      <c r="AC1046" s="169"/>
      <c r="AD1046" s="425"/>
      <c r="AE1046" s="425"/>
      <c r="AF1046" s="425"/>
      <c r="AG1046" s="425"/>
      <c r="AH1046" s="425"/>
      <c r="AI1046" s="425"/>
    </row>
    <row r="1047" spans="1:35" ht="15" customHeight="1" hidden="1" outlineLevel="1">
      <c r="A1047" s="159"/>
      <c r="B1047" s="160"/>
      <c r="C1047" s="168" t="s">
        <v>752</v>
      </c>
      <c r="D1047" s="160"/>
      <c r="E1047" s="160"/>
      <c r="F1047" s="160"/>
      <c r="G1047" s="160"/>
      <c r="H1047" s="160"/>
      <c r="I1047" s="160"/>
      <c r="J1047" s="160"/>
      <c r="K1047" s="160"/>
      <c r="L1047" s="160"/>
      <c r="M1047" s="160"/>
      <c r="N1047" s="160"/>
      <c r="O1047" s="160"/>
      <c r="P1047" s="160"/>
      <c r="Q1047" s="160"/>
      <c r="R1047" s="160"/>
      <c r="S1047" s="160"/>
      <c r="T1047" s="160"/>
      <c r="U1047" s="162"/>
      <c r="V1047" s="162"/>
      <c r="W1047" s="375"/>
      <c r="X1047" s="375"/>
      <c r="Y1047" s="375"/>
      <c r="Z1047" s="375"/>
      <c r="AA1047" s="375"/>
      <c r="AB1047" s="375"/>
      <c r="AC1047" s="169"/>
      <c r="AD1047" s="425"/>
      <c r="AE1047" s="425"/>
      <c r="AF1047" s="425"/>
      <c r="AG1047" s="425"/>
      <c r="AH1047" s="425"/>
      <c r="AI1047" s="425"/>
    </row>
    <row r="1048" spans="1:35" ht="15" customHeight="1" hidden="1" outlineLevel="1">
      <c r="A1048" s="159"/>
      <c r="B1048" s="160"/>
      <c r="C1048" s="162" t="s">
        <v>753</v>
      </c>
      <c r="D1048" s="162"/>
      <c r="E1048" s="162"/>
      <c r="F1048" s="162"/>
      <c r="G1048" s="162"/>
      <c r="H1048" s="162"/>
      <c r="I1048" s="162"/>
      <c r="J1048" s="162"/>
      <c r="K1048" s="162"/>
      <c r="L1048" s="162"/>
      <c r="M1048" s="162"/>
      <c r="N1048" s="162"/>
      <c r="O1048" s="162"/>
      <c r="P1048" s="162"/>
      <c r="Q1048" s="162"/>
      <c r="R1048" s="162"/>
      <c r="S1048" s="162"/>
      <c r="T1048" s="162"/>
      <c r="U1048" s="162"/>
      <c r="V1048" s="162"/>
      <c r="W1048" s="375"/>
      <c r="X1048" s="375"/>
      <c r="Y1048" s="375"/>
      <c r="Z1048" s="375"/>
      <c r="AA1048" s="375"/>
      <c r="AB1048" s="375"/>
      <c r="AC1048" s="169"/>
      <c r="AD1048" s="425"/>
      <c r="AE1048" s="425"/>
      <c r="AF1048" s="425"/>
      <c r="AG1048" s="425"/>
      <c r="AH1048" s="425"/>
      <c r="AI1048" s="425"/>
    </row>
    <row r="1049" spans="1:35" ht="15" customHeight="1" outlineLevel="1">
      <c r="A1049" s="159"/>
      <c r="B1049" s="160"/>
      <c r="C1049" s="162"/>
      <c r="D1049" s="162"/>
      <c r="E1049" s="162"/>
      <c r="F1049" s="162"/>
      <c r="G1049" s="162"/>
      <c r="H1049" s="162"/>
      <c r="I1049" s="162"/>
      <c r="J1049" s="162"/>
      <c r="K1049" s="162"/>
      <c r="L1049" s="162"/>
      <c r="M1049" s="162"/>
      <c r="N1049" s="162"/>
      <c r="O1049" s="162"/>
      <c r="P1049" s="162"/>
      <c r="Q1049" s="162"/>
      <c r="R1049" s="162"/>
      <c r="S1049" s="162"/>
      <c r="T1049" s="162"/>
      <c r="U1049" s="162"/>
      <c r="V1049" s="162"/>
      <c r="W1049" s="375"/>
      <c r="X1049" s="375"/>
      <c r="Y1049" s="375"/>
      <c r="Z1049" s="375"/>
      <c r="AA1049" s="375"/>
      <c r="AB1049" s="375"/>
      <c r="AC1049" s="169"/>
      <c r="AD1049" s="375"/>
      <c r="AE1049" s="375"/>
      <c r="AF1049" s="375"/>
      <c r="AG1049" s="375"/>
      <c r="AH1049" s="375"/>
      <c r="AI1049" s="375"/>
    </row>
    <row r="1050" spans="1:35" ht="15" customHeight="1" outlineLevel="1" thickBot="1">
      <c r="A1050" s="159"/>
      <c r="B1050" s="160"/>
      <c r="C1050" s="170" t="s">
        <v>448</v>
      </c>
      <c r="D1050" s="160"/>
      <c r="E1050" s="160"/>
      <c r="F1050" s="160"/>
      <c r="G1050" s="160"/>
      <c r="H1050" s="160"/>
      <c r="I1050" s="160"/>
      <c r="J1050" s="160"/>
      <c r="K1050" s="160"/>
      <c r="L1050" s="160"/>
      <c r="M1050" s="160"/>
      <c r="N1050" s="160"/>
      <c r="O1050" s="160"/>
      <c r="P1050" s="160"/>
      <c r="Q1050" s="160"/>
      <c r="R1050" s="160"/>
      <c r="S1050" s="160"/>
      <c r="T1050" s="160"/>
      <c r="U1050" s="162"/>
      <c r="V1050" s="162"/>
      <c r="W1050" s="376">
        <f>W1042</f>
        <v>19676952</v>
      </c>
      <c r="X1050" s="376"/>
      <c r="Y1050" s="376"/>
      <c r="Z1050" s="376"/>
      <c r="AA1050" s="376"/>
      <c r="AB1050" s="376"/>
      <c r="AC1050" s="169"/>
      <c r="AD1050" s="376">
        <f>AD1042</f>
        <v>50275332</v>
      </c>
      <c r="AE1050" s="376"/>
      <c r="AF1050" s="376"/>
      <c r="AG1050" s="376"/>
      <c r="AH1050" s="376"/>
      <c r="AI1050" s="376"/>
    </row>
    <row r="1051" spans="1:35" ht="1.5" customHeight="1" thickTop="1">
      <c r="A1051" s="159"/>
      <c r="B1051" s="181"/>
      <c r="C1051" s="162"/>
      <c r="D1051" s="162"/>
      <c r="E1051" s="162"/>
      <c r="F1051" s="162"/>
      <c r="G1051" s="162"/>
      <c r="H1051" s="162"/>
      <c r="I1051" s="162"/>
      <c r="J1051" s="162"/>
      <c r="K1051" s="162"/>
      <c r="L1051" s="162"/>
      <c r="M1051" s="162"/>
      <c r="N1051" s="162"/>
      <c r="O1051" s="162"/>
      <c r="P1051" s="162"/>
      <c r="Q1051" s="162"/>
      <c r="R1051" s="162"/>
      <c r="S1051" s="162"/>
      <c r="T1051" s="162"/>
      <c r="U1051" s="162"/>
      <c r="V1051" s="162"/>
      <c r="W1051" s="163"/>
      <c r="X1051" s="163"/>
      <c r="Y1051" s="163"/>
      <c r="Z1051" s="163"/>
      <c r="AA1051" s="163"/>
      <c r="AB1051" s="163"/>
      <c r="AC1051" s="163"/>
      <c r="AD1051" s="163"/>
      <c r="AE1051" s="163"/>
      <c r="AF1051" s="163"/>
      <c r="AG1051" s="163"/>
      <c r="AH1051" s="163"/>
      <c r="AI1051" s="163"/>
    </row>
    <row r="1052" spans="1:35" ht="12.75" customHeight="1" outlineLevel="1">
      <c r="A1052" s="159"/>
      <c r="B1052" s="160"/>
      <c r="C1052" s="162"/>
      <c r="D1052" s="162"/>
      <c r="E1052" s="162"/>
      <c r="F1052" s="162"/>
      <c r="G1052" s="162"/>
      <c r="H1052" s="162"/>
      <c r="I1052" s="162"/>
      <c r="J1052" s="162"/>
      <c r="K1052" s="162"/>
      <c r="L1052" s="162"/>
      <c r="M1052" s="162"/>
      <c r="N1052" s="162"/>
      <c r="O1052" s="162"/>
      <c r="P1052" s="162"/>
      <c r="Q1052" s="162"/>
      <c r="R1052" s="162"/>
      <c r="S1052" s="162"/>
      <c r="T1052" s="162"/>
      <c r="U1052" s="162"/>
      <c r="V1052" s="162"/>
      <c r="W1052" s="163"/>
      <c r="X1052" s="163"/>
      <c r="Y1052" s="163"/>
      <c r="Z1052" s="163"/>
      <c r="AA1052" s="163"/>
      <c r="AB1052" s="163"/>
      <c r="AC1052" s="163"/>
      <c r="AD1052" s="163"/>
      <c r="AE1052" s="163"/>
      <c r="AF1052" s="163"/>
      <c r="AG1052" s="163"/>
      <c r="AH1052" s="163"/>
      <c r="AI1052" s="163"/>
    </row>
    <row r="1053" spans="1:35" ht="15" customHeight="1" outlineLevel="1">
      <c r="A1053" s="159">
        <v>23</v>
      </c>
      <c r="B1053" s="160" t="s">
        <v>194</v>
      </c>
      <c r="C1053" s="161" t="s">
        <v>754</v>
      </c>
      <c r="D1053" s="162"/>
      <c r="E1053" s="162"/>
      <c r="F1053" s="162"/>
      <c r="G1053" s="162"/>
      <c r="H1053" s="162"/>
      <c r="I1053" s="162"/>
      <c r="J1053" s="162"/>
      <c r="K1053" s="162"/>
      <c r="L1053" s="162"/>
      <c r="M1053" s="162"/>
      <c r="N1053" s="162"/>
      <c r="O1053" s="162"/>
      <c r="P1053" s="162"/>
      <c r="Q1053" s="162"/>
      <c r="R1053" s="162"/>
      <c r="S1053" s="162"/>
      <c r="T1053" s="162"/>
      <c r="U1053" s="162"/>
      <c r="V1053" s="162"/>
      <c r="W1053" s="163"/>
      <c r="X1053" s="163"/>
      <c r="Y1053" s="163"/>
      <c r="Z1053" s="163"/>
      <c r="AA1053" s="163"/>
      <c r="AB1053" s="163"/>
      <c r="AC1053" s="163"/>
      <c r="AD1053" s="163"/>
      <c r="AE1053" s="163"/>
      <c r="AF1053" s="163"/>
      <c r="AG1053" s="163"/>
      <c r="AH1053" s="163"/>
      <c r="AI1053" s="163"/>
    </row>
    <row r="1054" spans="1:35" ht="27.75" customHeight="1" outlineLevel="1">
      <c r="A1054" s="159"/>
      <c r="B1054" s="160"/>
      <c r="C1054" s="268"/>
      <c r="D1054" s="182"/>
      <c r="E1054" s="182"/>
      <c r="F1054" s="182"/>
      <c r="G1054" s="182"/>
      <c r="H1054" s="182"/>
      <c r="I1054" s="182"/>
      <c r="J1054" s="182"/>
      <c r="K1054" s="182"/>
      <c r="L1054" s="182"/>
      <c r="M1054" s="182"/>
      <c r="N1054" s="182"/>
      <c r="O1054" s="182"/>
      <c r="P1054" s="182"/>
      <c r="Q1054" s="182"/>
      <c r="R1054" s="182"/>
      <c r="S1054" s="182"/>
      <c r="T1054" s="182"/>
      <c r="U1054" s="182"/>
      <c r="V1054" s="182"/>
      <c r="W1054" s="418" t="s">
        <v>806</v>
      </c>
      <c r="X1054" s="419"/>
      <c r="Y1054" s="419"/>
      <c r="Z1054" s="419"/>
      <c r="AA1054" s="419"/>
      <c r="AB1054" s="419"/>
      <c r="AC1054" s="166"/>
      <c r="AD1054" s="420" t="s">
        <v>825</v>
      </c>
      <c r="AE1054" s="421"/>
      <c r="AF1054" s="421"/>
      <c r="AG1054" s="421"/>
      <c r="AH1054" s="421"/>
      <c r="AI1054" s="421"/>
    </row>
    <row r="1055" spans="1:35" ht="15" customHeight="1" outlineLevel="1">
      <c r="A1055" s="159"/>
      <c r="B1055" s="160"/>
      <c r="C1055" s="182"/>
      <c r="D1055" s="182"/>
      <c r="E1055" s="182"/>
      <c r="F1055" s="182"/>
      <c r="G1055" s="182"/>
      <c r="H1055" s="182"/>
      <c r="I1055" s="182"/>
      <c r="J1055" s="182"/>
      <c r="K1055" s="182"/>
      <c r="L1055" s="182"/>
      <c r="M1055" s="182"/>
      <c r="N1055" s="182"/>
      <c r="O1055" s="182"/>
      <c r="P1055" s="182"/>
      <c r="Q1055" s="182"/>
      <c r="R1055" s="182"/>
      <c r="S1055" s="182"/>
      <c r="T1055" s="182"/>
      <c r="U1055" s="182"/>
      <c r="V1055" s="182"/>
      <c r="W1055" s="403" t="s">
        <v>11</v>
      </c>
      <c r="X1055" s="403"/>
      <c r="Y1055" s="403"/>
      <c r="Z1055" s="403"/>
      <c r="AA1055" s="403"/>
      <c r="AB1055" s="403"/>
      <c r="AC1055" s="166"/>
      <c r="AD1055" s="403" t="s">
        <v>11</v>
      </c>
      <c r="AE1055" s="403"/>
      <c r="AF1055" s="403"/>
      <c r="AG1055" s="403"/>
      <c r="AH1055" s="403"/>
      <c r="AI1055" s="403"/>
    </row>
    <row r="1056" spans="1:35" ht="15" customHeight="1" outlineLevel="1">
      <c r="A1056" s="159"/>
      <c r="B1056" s="160"/>
      <c r="C1056" s="182"/>
      <c r="D1056" s="182"/>
      <c r="E1056" s="182"/>
      <c r="F1056" s="182"/>
      <c r="G1056" s="182"/>
      <c r="H1056" s="182"/>
      <c r="I1056" s="182"/>
      <c r="J1056" s="182"/>
      <c r="K1056" s="182"/>
      <c r="L1056" s="182"/>
      <c r="M1056" s="182"/>
      <c r="N1056" s="182"/>
      <c r="O1056" s="182"/>
      <c r="P1056" s="182"/>
      <c r="Q1056" s="182"/>
      <c r="R1056" s="182"/>
      <c r="S1056" s="182"/>
      <c r="T1056" s="182"/>
      <c r="U1056" s="182"/>
      <c r="V1056" s="182"/>
      <c r="W1056" s="375"/>
      <c r="X1056" s="375"/>
      <c r="Y1056" s="375"/>
      <c r="Z1056" s="375"/>
      <c r="AA1056" s="375"/>
      <c r="AB1056" s="375"/>
      <c r="AC1056" s="169"/>
      <c r="AD1056" s="375"/>
      <c r="AE1056" s="375"/>
      <c r="AF1056" s="375"/>
      <c r="AG1056" s="375"/>
      <c r="AH1056" s="375"/>
      <c r="AI1056" s="375"/>
    </row>
    <row r="1057" spans="1:35" ht="15" customHeight="1" outlineLevel="1">
      <c r="A1057" s="159"/>
      <c r="B1057" s="160"/>
      <c r="C1057" s="168" t="s">
        <v>755</v>
      </c>
      <c r="D1057" s="160"/>
      <c r="E1057" s="160"/>
      <c r="F1057" s="160"/>
      <c r="G1057" s="160"/>
      <c r="H1057" s="160"/>
      <c r="I1057" s="160"/>
      <c r="J1057" s="160"/>
      <c r="K1057" s="160"/>
      <c r="L1057" s="160"/>
      <c r="M1057" s="160"/>
      <c r="N1057" s="160"/>
      <c r="O1057" s="160"/>
      <c r="P1057" s="160"/>
      <c r="Q1057" s="160"/>
      <c r="R1057" s="160"/>
      <c r="S1057" s="160"/>
      <c r="T1057" s="160"/>
      <c r="U1057" s="162"/>
      <c r="V1057" s="162"/>
      <c r="W1057" s="375">
        <v>1356378670</v>
      </c>
      <c r="X1057" s="375"/>
      <c r="Y1057" s="375"/>
      <c r="Z1057" s="375"/>
      <c r="AA1057" s="375"/>
      <c r="AB1057" s="375"/>
      <c r="AC1057" s="169"/>
      <c r="AD1057" s="375">
        <v>1520842381</v>
      </c>
      <c r="AE1057" s="375"/>
      <c r="AF1057" s="375"/>
      <c r="AG1057" s="375"/>
      <c r="AH1057" s="375"/>
      <c r="AI1057" s="375"/>
    </row>
    <row r="1058" spans="1:35" ht="15" customHeight="1" outlineLevel="1">
      <c r="A1058" s="159"/>
      <c r="B1058" s="160"/>
      <c r="C1058" s="168" t="s">
        <v>756</v>
      </c>
      <c r="D1058" s="160"/>
      <c r="E1058" s="160"/>
      <c r="F1058" s="160"/>
      <c r="G1058" s="160"/>
      <c r="H1058" s="160"/>
      <c r="I1058" s="160"/>
      <c r="J1058" s="160"/>
      <c r="K1058" s="160"/>
      <c r="L1058" s="160"/>
      <c r="M1058" s="160"/>
      <c r="N1058" s="160"/>
      <c r="O1058" s="160"/>
      <c r="P1058" s="160"/>
      <c r="Q1058" s="160"/>
      <c r="R1058" s="160"/>
      <c r="S1058" s="160"/>
      <c r="T1058" s="160"/>
      <c r="U1058" s="162"/>
      <c r="V1058" s="162"/>
      <c r="W1058" s="375">
        <v>884754133</v>
      </c>
      <c r="X1058" s="375"/>
      <c r="Y1058" s="375"/>
      <c r="Z1058" s="375"/>
      <c r="AA1058" s="375"/>
      <c r="AB1058" s="375"/>
      <c r="AC1058" s="169"/>
      <c r="AD1058" s="375">
        <v>967200566</v>
      </c>
      <c r="AE1058" s="375"/>
      <c r="AF1058" s="375"/>
      <c r="AG1058" s="375"/>
      <c r="AH1058" s="375"/>
      <c r="AI1058" s="375"/>
    </row>
    <row r="1059" spans="1:35" ht="15" customHeight="1" outlineLevel="1">
      <c r="A1059" s="159"/>
      <c r="B1059" s="160"/>
      <c r="C1059" s="168" t="s">
        <v>758</v>
      </c>
      <c r="D1059" s="162"/>
      <c r="E1059" s="162"/>
      <c r="F1059" s="162"/>
      <c r="G1059" s="162"/>
      <c r="H1059" s="162"/>
      <c r="I1059" s="162"/>
      <c r="J1059" s="162"/>
      <c r="K1059" s="162"/>
      <c r="L1059" s="162"/>
      <c r="M1059" s="162"/>
      <c r="N1059" s="162"/>
      <c r="O1059" s="162"/>
      <c r="P1059" s="162"/>
      <c r="Q1059" s="162"/>
      <c r="R1059" s="162"/>
      <c r="S1059" s="162"/>
      <c r="T1059" s="162"/>
      <c r="U1059" s="162"/>
      <c r="V1059" s="162"/>
      <c r="W1059" s="375">
        <v>664843014</v>
      </c>
      <c r="X1059" s="375"/>
      <c r="Y1059" s="375"/>
      <c r="Z1059" s="375"/>
      <c r="AA1059" s="375"/>
      <c r="AB1059" s="375"/>
      <c r="AC1059" s="169"/>
      <c r="AD1059" s="375">
        <v>483667176</v>
      </c>
      <c r="AE1059" s="375"/>
      <c r="AF1059" s="375"/>
      <c r="AG1059" s="375"/>
      <c r="AH1059" s="375"/>
      <c r="AI1059" s="375"/>
    </row>
    <row r="1060" spans="1:35" ht="15" customHeight="1" outlineLevel="1">
      <c r="A1060" s="159"/>
      <c r="B1060" s="160"/>
      <c r="C1060" s="168" t="s">
        <v>759</v>
      </c>
      <c r="D1060" s="162"/>
      <c r="E1060" s="162"/>
      <c r="F1060" s="162"/>
      <c r="G1060" s="162"/>
      <c r="H1060" s="162"/>
      <c r="I1060" s="162"/>
      <c r="J1060" s="162"/>
      <c r="K1060" s="162"/>
      <c r="L1060" s="162"/>
      <c r="M1060" s="162"/>
      <c r="N1060" s="162"/>
      <c r="O1060" s="162"/>
      <c r="P1060" s="162"/>
      <c r="Q1060" s="162"/>
      <c r="R1060" s="162"/>
      <c r="S1060" s="162"/>
      <c r="T1060" s="162"/>
      <c r="U1060" s="162"/>
      <c r="V1060" s="162"/>
      <c r="W1060" s="375">
        <v>354361615</v>
      </c>
      <c r="X1060" s="375"/>
      <c r="Y1060" s="375"/>
      <c r="Z1060" s="375"/>
      <c r="AA1060" s="375"/>
      <c r="AB1060" s="375"/>
      <c r="AC1060" s="169"/>
      <c r="AD1060" s="375">
        <v>227584806</v>
      </c>
      <c r="AE1060" s="375"/>
      <c r="AF1060" s="375"/>
      <c r="AG1060" s="375"/>
      <c r="AH1060" s="375"/>
      <c r="AI1060" s="375"/>
    </row>
    <row r="1061" spans="1:35" ht="15" customHeight="1" outlineLevel="1">
      <c r="A1061" s="159"/>
      <c r="B1061" s="160"/>
      <c r="C1061" s="168"/>
      <c r="D1061" s="162"/>
      <c r="E1061" s="162"/>
      <c r="F1061" s="162"/>
      <c r="G1061" s="162"/>
      <c r="H1061" s="162"/>
      <c r="I1061" s="162"/>
      <c r="J1061" s="162"/>
      <c r="K1061" s="162"/>
      <c r="L1061" s="162"/>
      <c r="M1061" s="162"/>
      <c r="N1061" s="162"/>
      <c r="O1061" s="162"/>
      <c r="P1061" s="162"/>
      <c r="Q1061" s="162"/>
      <c r="R1061" s="162"/>
      <c r="S1061" s="162"/>
      <c r="T1061" s="162"/>
      <c r="U1061" s="162"/>
      <c r="V1061" s="162"/>
      <c r="W1061" s="375"/>
      <c r="X1061" s="375"/>
      <c r="Y1061" s="375"/>
      <c r="Z1061" s="375"/>
      <c r="AA1061" s="375"/>
      <c r="AB1061" s="375"/>
      <c r="AC1061" s="169"/>
      <c r="AD1061" s="375"/>
      <c r="AE1061" s="375"/>
      <c r="AF1061" s="375"/>
      <c r="AG1061" s="375"/>
      <c r="AH1061" s="375"/>
      <c r="AI1061" s="375"/>
    </row>
    <row r="1062" spans="1:35" ht="15" customHeight="1" outlineLevel="1" thickBot="1">
      <c r="A1062" s="159"/>
      <c r="B1062" s="160"/>
      <c r="C1062" s="170" t="s">
        <v>448</v>
      </c>
      <c r="D1062" s="160"/>
      <c r="E1062" s="160"/>
      <c r="F1062" s="160"/>
      <c r="G1062" s="160"/>
      <c r="H1062" s="160"/>
      <c r="I1062" s="160"/>
      <c r="J1062" s="160"/>
      <c r="K1062" s="160"/>
      <c r="L1062" s="160"/>
      <c r="M1062" s="160"/>
      <c r="N1062" s="160"/>
      <c r="O1062" s="160"/>
      <c r="P1062" s="160"/>
      <c r="Q1062" s="160"/>
      <c r="R1062" s="160"/>
      <c r="S1062" s="160"/>
      <c r="T1062" s="160"/>
      <c r="U1062" s="162"/>
      <c r="V1062" s="162"/>
      <c r="W1062" s="376">
        <f>SUM(W1057:AB1060)</f>
        <v>3260337432</v>
      </c>
      <c r="X1062" s="376"/>
      <c r="Y1062" s="376"/>
      <c r="Z1062" s="376"/>
      <c r="AA1062" s="376"/>
      <c r="AB1062" s="376"/>
      <c r="AC1062" s="169"/>
      <c r="AD1062" s="376">
        <f>SUM(AD1057:AI1060)</f>
        <v>3199294929</v>
      </c>
      <c r="AE1062" s="376"/>
      <c r="AF1062" s="376"/>
      <c r="AG1062" s="376"/>
      <c r="AH1062" s="376"/>
      <c r="AI1062" s="376"/>
    </row>
    <row r="1063" spans="1:35" ht="1.5" customHeight="1" thickTop="1">
      <c r="A1063" s="159"/>
      <c r="B1063" s="181"/>
      <c r="C1063" s="162"/>
      <c r="D1063" s="162"/>
      <c r="E1063" s="162"/>
      <c r="F1063" s="162"/>
      <c r="G1063" s="162"/>
      <c r="H1063" s="162"/>
      <c r="I1063" s="162"/>
      <c r="J1063" s="162"/>
      <c r="K1063" s="162"/>
      <c r="L1063" s="162"/>
      <c r="M1063" s="162"/>
      <c r="N1063" s="162"/>
      <c r="O1063" s="162"/>
      <c r="P1063" s="162"/>
      <c r="Q1063" s="162"/>
      <c r="R1063" s="162"/>
      <c r="S1063" s="162"/>
      <c r="T1063" s="162"/>
      <c r="U1063" s="162"/>
      <c r="V1063" s="162"/>
      <c r="W1063" s="163"/>
      <c r="X1063" s="163"/>
      <c r="Y1063" s="163"/>
      <c r="Z1063" s="163"/>
      <c r="AA1063" s="163"/>
      <c r="AB1063" s="163"/>
      <c r="AC1063" s="163"/>
      <c r="AD1063" s="163"/>
      <c r="AE1063" s="163"/>
      <c r="AF1063" s="163"/>
      <c r="AG1063" s="163"/>
      <c r="AH1063" s="163"/>
      <c r="AI1063" s="163"/>
    </row>
    <row r="1064" spans="1:35" ht="12.75" customHeight="1" outlineLevel="1">
      <c r="A1064" s="159"/>
      <c r="B1064" s="160"/>
      <c r="C1064" s="162"/>
      <c r="D1064" s="162"/>
      <c r="E1064" s="162"/>
      <c r="F1064" s="162"/>
      <c r="G1064" s="162"/>
      <c r="H1064" s="162"/>
      <c r="I1064" s="162"/>
      <c r="J1064" s="162"/>
      <c r="K1064" s="162"/>
      <c r="L1064" s="162"/>
      <c r="M1064" s="162"/>
      <c r="N1064" s="162"/>
      <c r="O1064" s="162"/>
      <c r="P1064" s="162"/>
      <c r="Q1064" s="162"/>
      <c r="R1064" s="162"/>
      <c r="S1064" s="162"/>
      <c r="T1064" s="162"/>
      <c r="U1064" s="162"/>
      <c r="V1064" s="162"/>
      <c r="W1064" s="163"/>
      <c r="X1064" s="163"/>
      <c r="Y1064" s="163"/>
      <c r="Z1064" s="163"/>
      <c r="AA1064" s="163"/>
      <c r="AB1064" s="163"/>
      <c r="AC1064" s="163"/>
      <c r="AD1064" s="163"/>
      <c r="AE1064" s="163"/>
      <c r="AF1064" s="163"/>
      <c r="AG1064" s="163"/>
      <c r="AH1064" s="163"/>
      <c r="AI1064" s="163"/>
    </row>
    <row r="1065" spans="1:35" ht="15" customHeight="1" outlineLevel="1">
      <c r="A1065" s="159">
        <v>24</v>
      </c>
      <c r="B1065" s="160" t="s">
        <v>194</v>
      </c>
      <c r="C1065" s="161" t="s">
        <v>760</v>
      </c>
      <c r="D1065" s="162"/>
      <c r="E1065" s="162"/>
      <c r="F1065" s="162"/>
      <c r="G1065" s="162"/>
      <c r="H1065" s="162"/>
      <c r="I1065" s="162"/>
      <c r="J1065" s="162"/>
      <c r="K1065" s="162"/>
      <c r="L1065" s="162"/>
      <c r="M1065" s="162"/>
      <c r="N1065" s="162"/>
      <c r="O1065" s="162"/>
      <c r="P1065" s="162"/>
      <c r="Q1065" s="162"/>
      <c r="R1065" s="162"/>
      <c r="S1065" s="162"/>
      <c r="T1065" s="162"/>
      <c r="U1065" s="162"/>
      <c r="V1065" s="162"/>
      <c r="W1065" s="163"/>
      <c r="X1065" s="163"/>
      <c r="Y1065" s="163"/>
      <c r="Z1065" s="163"/>
      <c r="AA1065" s="163"/>
      <c r="AB1065" s="163"/>
      <c r="AC1065" s="163"/>
      <c r="AD1065" s="163"/>
      <c r="AE1065" s="163"/>
      <c r="AF1065" s="163"/>
      <c r="AG1065" s="163"/>
      <c r="AH1065" s="163"/>
      <c r="AI1065" s="163"/>
    </row>
    <row r="1066" spans="1:35" ht="30" customHeight="1" outlineLevel="1">
      <c r="A1066" s="159"/>
      <c r="B1066" s="160"/>
      <c r="C1066" s="268"/>
      <c r="D1066" s="182"/>
      <c r="E1066" s="182"/>
      <c r="F1066" s="182"/>
      <c r="G1066" s="182"/>
      <c r="H1066" s="182"/>
      <c r="I1066" s="182"/>
      <c r="J1066" s="182"/>
      <c r="K1066" s="182"/>
      <c r="L1066" s="182"/>
      <c r="M1066" s="182"/>
      <c r="N1066" s="182"/>
      <c r="O1066" s="182"/>
      <c r="P1066" s="182"/>
      <c r="Q1066" s="182"/>
      <c r="R1066" s="182"/>
      <c r="S1066" s="182"/>
      <c r="T1066" s="182"/>
      <c r="U1066" s="182"/>
      <c r="V1066" s="182"/>
      <c r="W1066" s="418" t="s">
        <v>806</v>
      </c>
      <c r="X1066" s="419"/>
      <c r="Y1066" s="419"/>
      <c r="Z1066" s="419"/>
      <c r="AA1066" s="419"/>
      <c r="AB1066" s="419"/>
      <c r="AC1066" s="166"/>
      <c r="AD1066" s="420" t="s">
        <v>825</v>
      </c>
      <c r="AE1066" s="421"/>
      <c r="AF1066" s="421"/>
      <c r="AG1066" s="421"/>
      <c r="AH1066" s="421"/>
      <c r="AI1066" s="421"/>
    </row>
    <row r="1067" spans="1:35" ht="15" customHeight="1" outlineLevel="1">
      <c r="A1067" s="159"/>
      <c r="B1067" s="160"/>
      <c r="C1067" s="182"/>
      <c r="D1067" s="182"/>
      <c r="E1067" s="182"/>
      <c r="F1067" s="182"/>
      <c r="G1067" s="182"/>
      <c r="H1067" s="182"/>
      <c r="I1067" s="182"/>
      <c r="J1067" s="182"/>
      <c r="K1067" s="182"/>
      <c r="L1067" s="182"/>
      <c r="M1067" s="182"/>
      <c r="N1067" s="182"/>
      <c r="O1067" s="182"/>
      <c r="P1067" s="182"/>
      <c r="Q1067" s="182"/>
      <c r="R1067" s="182"/>
      <c r="S1067" s="182"/>
      <c r="T1067" s="182"/>
      <c r="U1067" s="182"/>
      <c r="V1067" s="182"/>
      <c r="W1067" s="403" t="s">
        <v>11</v>
      </c>
      <c r="X1067" s="403"/>
      <c r="Y1067" s="403"/>
      <c r="Z1067" s="403"/>
      <c r="AA1067" s="403"/>
      <c r="AB1067" s="403"/>
      <c r="AC1067" s="166"/>
      <c r="AD1067" s="403" t="s">
        <v>11</v>
      </c>
      <c r="AE1067" s="403"/>
      <c r="AF1067" s="403"/>
      <c r="AG1067" s="403"/>
      <c r="AH1067" s="403"/>
      <c r="AI1067" s="403"/>
    </row>
    <row r="1068" spans="1:35" ht="15" customHeight="1" outlineLevel="1">
      <c r="A1068" s="159"/>
      <c r="B1068" s="160"/>
      <c r="C1068" s="182"/>
      <c r="D1068" s="182"/>
      <c r="E1068" s="182"/>
      <c r="F1068" s="182"/>
      <c r="G1068" s="182"/>
      <c r="H1068" s="182"/>
      <c r="I1068" s="182"/>
      <c r="J1068" s="182"/>
      <c r="K1068" s="182"/>
      <c r="L1068" s="182"/>
      <c r="M1068" s="182"/>
      <c r="N1068" s="182"/>
      <c r="O1068" s="182"/>
      <c r="P1068" s="182"/>
      <c r="Q1068" s="182"/>
      <c r="R1068" s="182"/>
      <c r="S1068" s="182"/>
      <c r="T1068" s="182"/>
      <c r="U1068" s="182"/>
      <c r="V1068" s="182"/>
      <c r="W1068" s="209"/>
      <c r="X1068" s="209"/>
      <c r="Y1068" s="209"/>
      <c r="Z1068" s="209"/>
      <c r="AA1068" s="209"/>
      <c r="AB1068" s="209"/>
      <c r="AC1068" s="178"/>
      <c r="AD1068" s="209"/>
      <c r="AE1068" s="209"/>
      <c r="AF1068" s="209"/>
      <c r="AG1068" s="209"/>
      <c r="AH1068" s="209"/>
      <c r="AI1068" s="209"/>
    </row>
    <row r="1069" spans="1:35" ht="15" customHeight="1" outlineLevel="1">
      <c r="A1069" s="159"/>
      <c r="B1069" s="160"/>
      <c r="C1069" s="168" t="s">
        <v>755</v>
      </c>
      <c r="D1069" s="160"/>
      <c r="E1069" s="160"/>
      <c r="F1069" s="160"/>
      <c r="G1069" s="160"/>
      <c r="H1069" s="160"/>
      <c r="I1069" s="160"/>
      <c r="J1069" s="160"/>
      <c r="K1069" s="160"/>
      <c r="L1069" s="160"/>
      <c r="M1069" s="160"/>
      <c r="N1069" s="160"/>
      <c r="O1069" s="160"/>
      <c r="P1069" s="160"/>
      <c r="Q1069" s="160"/>
      <c r="R1069" s="160"/>
      <c r="S1069" s="160"/>
      <c r="T1069" s="160"/>
      <c r="U1069" s="162"/>
      <c r="V1069" s="162"/>
      <c r="W1069" s="375">
        <v>582724208</v>
      </c>
      <c r="X1069" s="375"/>
      <c r="Y1069" s="375"/>
      <c r="Z1069" s="375"/>
      <c r="AA1069" s="375"/>
      <c r="AB1069" s="375"/>
      <c r="AC1069" s="169"/>
      <c r="AD1069" s="375">
        <v>1812307746</v>
      </c>
      <c r="AE1069" s="375"/>
      <c r="AF1069" s="375"/>
      <c r="AG1069" s="375"/>
      <c r="AH1069" s="375"/>
      <c r="AI1069" s="375"/>
    </row>
    <row r="1070" spans="1:35" ht="15" customHeight="1" outlineLevel="1">
      <c r="A1070" s="159"/>
      <c r="B1070" s="160"/>
      <c r="C1070" s="168" t="s">
        <v>756</v>
      </c>
      <c r="D1070" s="160"/>
      <c r="E1070" s="160"/>
      <c r="F1070" s="160"/>
      <c r="G1070" s="160"/>
      <c r="H1070" s="160"/>
      <c r="I1070" s="160"/>
      <c r="J1070" s="160"/>
      <c r="K1070" s="160"/>
      <c r="L1070" s="160"/>
      <c r="M1070" s="160"/>
      <c r="N1070" s="160"/>
      <c r="O1070" s="160"/>
      <c r="P1070" s="160"/>
      <c r="Q1070" s="160"/>
      <c r="R1070" s="160"/>
      <c r="S1070" s="160"/>
      <c r="T1070" s="160"/>
      <c r="U1070" s="162"/>
      <c r="V1070" s="162"/>
      <c r="W1070" s="375">
        <v>734856760</v>
      </c>
      <c r="X1070" s="375"/>
      <c r="Y1070" s="375"/>
      <c r="Z1070" s="375"/>
      <c r="AA1070" s="375"/>
      <c r="AB1070" s="375"/>
      <c r="AC1070" s="169"/>
      <c r="AD1070" s="375">
        <v>1730331716</v>
      </c>
      <c r="AE1070" s="375"/>
      <c r="AF1070" s="375"/>
      <c r="AG1070" s="375"/>
      <c r="AH1070" s="375"/>
      <c r="AI1070" s="375"/>
    </row>
    <row r="1071" spans="1:35" ht="15" customHeight="1" outlineLevel="1">
      <c r="A1071" s="159"/>
      <c r="B1071" s="160"/>
      <c r="C1071" s="168" t="s">
        <v>757</v>
      </c>
      <c r="D1071" s="162"/>
      <c r="E1071" s="162"/>
      <c r="F1071" s="162"/>
      <c r="G1071" s="162"/>
      <c r="H1071" s="162"/>
      <c r="I1071" s="162"/>
      <c r="J1071" s="162"/>
      <c r="K1071" s="162"/>
      <c r="L1071" s="162"/>
      <c r="M1071" s="162"/>
      <c r="N1071" s="162"/>
      <c r="O1071" s="162"/>
      <c r="P1071" s="162"/>
      <c r="Q1071" s="162"/>
      <c r="R1071" s="162"/>
      <c r="S1071" s="162"/>
      <c r="T1071" s="162"/>
      <c r="U1071" s="162"/>
      <c r="V1071" s="162"/>
      <c r="W1071" s="375">
        <v>370286290</v>
      </c>
      <c r="X1071" s="375"/>
      <c r="Y1071" s="375"/>
      <c r="Z1071" s="375"/>
      <c r="AA1071" s="375"/>
      <c r="AB1071" s="375"/>
      <c r="AC1071" s="169"/>
      <c r="AD1071" s="375">
        <v>457871179</v>
      </c>
      <c r="AE1071" s="375"/>
      <c r="AF1071" s="375"/>
      <c r="AG1071" s="375"/>
      <c r="AH1071" s="375"/>
      <c r="AI1071" s="375"/>
    </row>
    <row r="1072" spans="1:35" ht="15" customHeight="1" outlineLevel="1">
      <c r="A1072" s="159"/>
      <c r="B1072" s="160"/>
      <c r="C1072" s="168" t="s">
        <v>758</v>
      </c>
      <c r="D1072" s="162"/>
      <c r="E1072" s="162"/>
      <c r="F1072" s="162"/>
      <c r="G1072" s="162"/>
      <c r="H1072" s="162"/>
      <c r="I1072" s="162"/>
      <c r="J1072" s="162"/>
      <c r="K1072" s="162"/>
      <c r="L1072" s="162"/>
      <c r="M1072" s="162"/>
      <c r="N1072" s="162"/>
      <c r="O1072" s="162"/>
      <c r="P1072" s="162"/>
      <c r="Q1072" s="162"/>
      <c r="R1072" s="162"/>
      <c r="S1072" s="162"/>
      <c r="T1072" s="162"/>
      <c r="U1072" s="162"/>
      <c r="V1072" s="162"/>
      <c r="W1072" s="375">
        <v>410060797</v>
      </c>
      <c r="X1072" s="375"/>
      <c r="Y1072" s="375"/>
      <c r="Z1072" s="375"/>
      <c r="AA1072" s="375"/>
      <c r="AB1072" s="375"/>
      <c r="AC1072" s="169"/>
      <c r="AD1072" s="375">
        <v>436814994</v>
      </c>
      <c r="AE1072" s="375"/>
      <c r="AF1072" s="375"/>
      <c r="AG1072" s="375"/>
      <c r="AH1072" s="375"/>
      <c r="AI1072" s="375"/>
    </row>
    <row r="1073" spans="1:35" ht="15" customHeight="1" outlineLevel="1">
      <c r="A1073" s="159"/>
      <c r="B1073" s="160"/>
      <c r="C1073" s="168" t="s">
        <v>759</v>
      </c>
      <c r="D1073" s="162"/>
      <c r="E1073" s="162"/>
      <c r="F1073" s="162"/>
      <c r="G1073" s="162"/>
      <c r="H1073" s="162"/>
      <c r="I1073" s="162"/>
      <c r="J1073" s="162"/>
      <c r="K1073" s="162"/>
      <c r="L1073" s="162"/>
      <c r="M1073" s="162"/>
      <c r="N1073" s="162"/>
      <c r="O1073" s="162"/>
      <c r="P1073" s="162"/>
      <c r="Q1073" s="162"/>
      <c r="R1073" s="162"/>
      <c r="S1073" s="162"/>
      <c r="T1073" s="162"/>
      <c r="U1073" s="162"/>
      <c r="V1073" s="162"/>
      <c r="W1073" s="375">
        <v>748351102</v>
      </c>
      <c r="X1073" s="375"/>
      <c r="Y1073" s="375"/>
      <c r="Z1073" s="375"/>
      <c r="AA1073" s="375"/>
      <c r="AB1073" s="375"/>
      <c r="AC1073" s="169"/>
      <c r="AD1073" s="375">
        <v>1466317716</v>
      </c>
      <c r="AE1073" s="375"/>
      <c r="AF1073" s="375"/>
      <c r="AG1073" s="375"/>
      <c r="AH1073" s="375"/>
      <c r="AI1073" s="375"/>
    </row>
    <row r="1074" spans="1:35" ht="15" customHeight="1" outlineLevel="1">
      <c r="A1074" s="159"/>
      <c r="B1074" s="160"/>
      <c r="C1074" s="168"/>
      <c r="D1074" s="162"/>
      <c r="E1074" s="162"/>
      <c r="F1074" s="162"/>
      <c r="G1074" s="162"/>
      <c r="H1074" s="162"/>
      <c r="I1074" s="162"/>
      <c r="J1074" s="162"/>
      <c r="K1074" s="162"/>
      <c r="L1074" s="162"/>
      <c r="M1074" s="162"/>
      <c r="N1074" s="162"/>
      <c r="O1074" s="162"/>
      <c r="P1074" s="162"/>
      <c r="Q1074" s="162"/>
      <c r="R1074" s="162"/>
      <c r="S1074" s="162"/>
      <c r="T1074" s="162"/>
      <c r="U1074" s="162"/>
      <c r="V1074" s="162"/>
      <c r="W1074" s="169"/>
      <c r="X1074" s="169"/>
      <c r="Y1074" s="169"/>
      <c r="Z1074" s="169"/>
      <c r="AA1074" s="169"/>
      <c r="AB1074" s="169"/>
      <c r="AC1074" s="169"/>
      <c r="AD1074" s="169"/>
      <c r="AE1074" s="169"/>
      <c r="AF1074" s="169"/>
      <c r="AG1074" s="169"/>
      <c r="AH1074" s="169"/>
      <c r="AI1074" s="169"/>
    </row>
    <row r="1075" spans="1:35" ht="15" customHeight="1" outlineLevel="1" thickBot="1">
      <c r="A1075" s="159"/>
      <c r="B1075" s="160"/>
      <c r="C1075" s="170" t="s">
        <v>448</v>
      </c>
      <c r="D1075" s="160"/>
      <c r="E1075" s="160"/>
      <c r="F1075" s="160"/>
      <c r="G1075" s="160"/>
      <c r="H1075" s="160"/>
      <c r="I1075" s="160"/>
      <c r="J1075" s="160"/>
      <c r="K1075" s="160"/>
      <c r="L1075" s="160"/>
      <c r="M1075" s="160"/>
      <c r="N1075" s="160"/>
      <c r="O1075" s="160"/>
      <c r="P1075" s="160"/>
      <c r="Q1075" s="160"/>
      <c r="R1075" s="160"/>
      <c r="S1075" s="160"/>
      <c r="T1075" s="160"/>
      <c r="U1075" s="162"/>
      <c r="V1075" s="162"/>
      <c r="W1075" s="376">
        <f>SUM(W1069:AB1073)</f>
        <v>2846279157</v>
      </c>
      <c r="X1075" s="376"/>
      <c r="Y1075" s="376"/>
      <c r="Z1075" s="376"/>
      <c r="AA1075" s="376"/>
      <c r="AB1075" s="376"/>
      <c r="AC1075" s="169"/>
      <c r="AD1075" s="376">
        <f>SUM(AD1069:AI1073)</f>
        <v>5903643351</v>
      </c>
      <c r="AE1075" s="376"/>
      <c r="AF1075" s="376"/>
      <c r="AG1075" s="376"/>
      <c r="AH1075" s="376"/>
      <c r="AI1075" s="376"/>
    </row>
    <row r="1076" spans="1:35" ht="1.5" customHeight="1" thickTop="1">
      <c r="A1076" s="159"/>
      <c r="B1076" s="181"/>
      <c r="C1076" s="162"/>
      <c r="D1076" s="162"/>
      <c r="E1076" s="162"/>
      <c r="F1076" s="162"/>
      <c r="G1076" s="162"/>
      <c r="H1076" s="162"/>
      <c r="I1076" s="162"/>
      <c r="J1076" s="162"/>
      <c r="K1076" s="162"/>
      <c r="L1076" s="162"/>
      <c r="M1076" s="162"/>
      <c r="N1076" s="162"/>
      <c r="O1076" s="162"/>
      <c r="P1076" s="162"/>
      <c r="Q1076" s="162"/>
      <c r="R1076" s="162"/>
      <c r="S1076" s="162"/>
      <c r="T1076" s="162"/>
      <c r="U1076" s="162"/>
      <c r="V1076" s="162"/>
      <c r="W1076" s="163"/>
      <c r="X1076" s="163"/>
      <c r="Y1076" s="163"/>
      <c r="Z1076" s="163"/>
      <c r="AA1076" s="163"/>
      <c r="AB1076" s="163"/>
      <c r="AC1076" s="163"/>
      <c r="AD1076" s="163"/>
      <c r="AE1076" s="163"/>
      <c r="AF1076" s="163"/>
      <c r="AG1076" s="163"/>
      <c r="AH1076" s="163"/>
      <c r="AI1076" s="163"/>
    </row>
    <row r="1077" spans="1:35" ht="12.75" customHeight="1" outlineLevel="1">
      <c r="A1077" s="159"/>
      <c r="B1077" s="160"/>
      <c r="C1077" s="162"/>
      <c r="D1077" s="162"/>
      <c r="E1077" s="162"/>
      <c r="F1077" s="162"/>
      <c r="G1077" s="162"/>
      <c r="H1077" s="162"/>
      <c r="I1077" s="162"/>
      <c r="J1077" s="162"/>
      <c r="K1077" s="162"/>
      <c r="L1077" s="162"/>
      <c r="M1077" s="162"/>
      <c r="N1077" s="162"/>
      <c r="O1077" s="162"/>
      <c r="P1077" s="162"/>
      <c r="Q1077" s="162"/>
      <c r="R1077" s="162"/>
      <c r="S1077" s="162"/>
      <c r="T1077" s="162"/>
      <c r="U1077" s="162"/>
      <c r="V1077" s="162"/>
      <c r="W1077" s="163"/>
      <c r="X1077" s="163"/>
      <c r="Y1077" s="163"/>
      <c r="Z1077" s="163"/>
      <c r="AA1077" s="163"/>
      <c r="AB1077" s="163"/>
      <c r="AC1077" s="163"/>
      <c r="AD1077" s="163"/>
      <c r="AE1077" s="163"/>
      <c r="AF1077" s="163"/>
      <c r="AG1077" s="163"/>
      <c r="AH1077" s="163"/>
      <c r="AI1077" s="163"/>
    </row>
    <row r="1078" spans="1:35" ht="1.5" customHeight="1" outlineLevel="1">
      <c r="A1078" s="159"/>
      <c r="B1078" s="160"/>
      <c r="C1078" s="162"/>
      <c r="D1078" s="184"/>
      <c r="E1078" s="162"/>
      <c r="F1078" s="162"/>
      <c r="G1078" s="162"/>
      <c r="H1078" s="162"/>
      <c r="I1078" s="162"/>
      <c r="J1078" s="162"/>
      <c r="K1078" s="162"/>
      <c r="L1078" s="162"/>
      <c r="M1078" s="162"/>
      <c r="N1078" s="162"/>
      <c r="O1078" s="162"/>
      <c r="P1078" s="162"/>
      <c r="Q1078" s="162"/>
      <c r="R1078" s="162"/>
      <c r="S1078" s="162"/>
      <c r="T1078" s="162"/>
      <c r="U1078" s="162"/>
      <c r="V1078" s="162"/>
      <c r="W1078" s="210"/>
      <c r="X1078" s="210"/>
      <c r="Y1078" s="210"/>
      <c r="Z1078" s="210"/>
      <c r="AA1078" s="210"/>
      <c r="AB1078" s="210"/>
      <c r="AC1078" s="169"/>
      <c r="AD1078" s="210"/>
      <c r="AE1078" s="210"/>
      <c r="AF1078" s="210"/>
      <c r="AG1078" s="210"/>
      <c r="AH1078" s="210"/>
      <c r="AI1078" s="210"/>
    </row>
    <row r="1079" spans="1:35" ht="12.75" customHeight="1" hidden="1" outlineLevel="2">
      <c r="A1079" s="159"/>
      <c r="B1079" s="160"/>
      <c r="C1079" s="162"/>
      <c r="D1079" s="184"/>
      <c r="E1079" s="162"/>
      <c r="F1079" s="162"/>
      <c r="G1079" s="162"/>
      <c r="H1079" s="162"/>
      <c r="I1079" s="162"/>
      <c r="J1079" s="162"/>
      <c r="K1079" s="162"/>
      <c r="L1079" s="162"/>
      <c r="M1079" s="162"/>
      <c r="N1079" s="162"/>
      <c r="O1079" s="162"/>
      <c r="P1079" s="162"/>
      <c r="Q1079" s="162"/>
      <c r="R1079" s="162"/>
      <c r="S1079" s="162"/>
      <c r="T1079" s="162"/>
      <c r="U1079" s="162"/>
      <c r="V1079" s="162"/>
      <c r="W1079" s="210"/>
      <c r="X1079" s="210"/>
      <c r="Y1079" s="210"/>
      <c r="Z1079" s="210"/>
      <c r="AA1079" s="210"/>
      <c r="AB1079" s="210"/>
      <c r="AC1079" s="169"/>
      <c r="AD1079" s="210"/>
      <c r="AE1079" s="210"/>
      <c r="AF1079" s="210"/>
      <c r="AG1079" s="210"/>
      <c r="AH1079" s="210"/>
      <c r="AI1079" s="210"/>
    </row>
    <row r="1080" spans="1:35" ht="15" customHeight="1" hidden="1" outlineLevel="2">
      <c r="A1080" s="159" t="s">
        <v>761</v>
      </c>
      <c r="B1080" s="160"/>
      <c r="C1080" s="185" t="s">
        <v>439</v>
      </c>
      <c r="D1080" s="182"/>
      <c r="E1080" s="182"/>
      <c r="F1080" s="182"/>
      <c r="G1080" s="182"/>
      <c r="H1080" s="182"/>
      <c r="I1080" s="182"/>
      <c r="J1080" s="182"/>
      <c r="K1080" s="182"/>
      <c r="L1080" s="182"/>
      <c r="M1080" s="182"/>
      <c r="N1080" s="182"/>
      <c r="O1080" s="182"/>
      <c r="P1080" s="182"/>
      <c r="Q1080" s="182"/>
      <c r="R1080" s="182"/>
      <c r="S1080" s="182"/>
      <c r="T1080" s="182"/>
      <c r="U1080" s="182"/>
      <c r="V1080" s="182"/>
      <c r="W1080" s="183"/>
      <c r="X1080" s="183"/>
      <c r="Y1080" s="183"/>
      <c r="Z1080" s="183"/>
      <c r="AA1080" s="183"/>
      <c r="AB1080" s="183"/>
      <c r="AC1080" s="163"/>
      <c r="AD1080" s="163"/>
      <c r="AE1080" s="163"/>
      <c r="AF1080" s="163"/>
      <c r="AG1080" s="163"/>
      <c r="AH1080" s="163"/>
      <c r="AI1080" s="163"/>
    </row>
    <row r="1081" spans="1:35" ht="15" customHeight="1" hidden="1" outlineLevel="2">
      <c r="A1081" s="159"/>
      <c r="B1081" s="160"/>
      <c r="C1081" s="182"/>
      <c r="D1081" s="182"/>
      <c r="E1081" s="182"/>
      <c r="F1081" s="182"/>
      <c r="G1081" s="182"/>
      <c r="H1081" s="182"/>
      <c r="I1081" s="182"/>
      <c r="J1081" s="182"/>
      <c r="K1081" s="182"/>
      <c r="L1081" s="182"/>
      <c r="M1081" s="182"/>
      <c r="N1081" s="182"/>
      <c r="O1081" s="182"/>
      <c r="P1081" s="182"/>
      <c r="Q1081" s="182"/>
      <c r="R1081" s="182"/>
      <c r="S1081" s="182"/>
      <c r="T1081" s="182"/>
      <c r="U1081" s="182"/>
      <c r="V1081" s="182"/>
      <c r="W1081" s="402" t="s">
        <v>9</v>
      </c>
      <c r="X1081" s="402"/>
      <c r="Y1081" s="402"/>
      <c r="Z1081" s="402"/>
      <c r="AA1081" s="402"/>
      <c r="AB1081" s="402"/>
      <c r="AC1081" s="166"/>
      <c r="AD1081" s="402" t="s">
        <v>10</v>
      </c>
      <c r="AE1081" s="402"/>
      <c r="AF1081" s="402"/>
      <c r="AG1081" s="402"/>
      <c r="AH1081" s="402"/>
      <c r="AI1081" s="402"/>
    </row>
    <row r="1082" spans="1:35" ht="15" customHeight="1" hidden="1" outlineLevel="2">
      <c r="A1082" s="159"/>
      <c r="B1082" s="160"/>
      <c r="C1082" s="182"/>
      <c r="D1082" s="182"/>
      <c r="E1082" s="182"/>
      <c r="F1082" s="182"/>
      <c r="G1082" s="182"/>
      <c r="H1082" s="182"/>
      <c r="I1082" s="182"/>
      <c r="J1082" s="182"/>
      <c r="K1082" s="182"/>
      <c r="L1082" s="182"/>
      <c r="M1082" s="182"/>
      <c r="N1082" s="182"/>
      <c r="O1082" s="182"/>
      <c r="P1082" s="182"/>
      <c r="Q1082" s="182"/>
      <c r="R1082" s="182"/>
      <c r="S1082" s="182"/>
      <c r="T1082" s="182"/>
      <c r="U1082" s="182"/>
      <c r="V1082" s="182"/>
      <c r="W1082" s="403" t="s">
        <v>11</v>
      </c>
      <c r="X1082" s="403"/>
      <c r="Y1082" s="403"/>
      <c r="Z1082" s="403"/>
      <c r="AA1082" s="403"/>
      <c r="AB1082" s="403"/>
      <c r="AC1082" s="166"/>
      <c r="AD1082" s="403" t="s">
        <v>11</v>
      </c>
      <c r="AE1082" s="403"/>
      <c r="AF1082" s="403"/>
      <c r="AG1082" s="403"/>
      <c r="AH1082" s="403"/>
      <c r="AI1082" s="403"/>
    </row>
    <row r="1083" spans="1:35" ht="15" customHeight="1" hidden="1" outlineLevel="2">
      <c r="A1083" s="159"/>
      <c r="B1083" s="160"/>
      <c r="C1083" s="182"/>
      <c r="D1083" s="182"/>
      <c r="E1083" s="182"/>
      <c r="F1083" s="182"/>
      <c r="G1083" s="182"/>
      <c r="H1083" s="182"/>
      <c r="I1083" s="182"/>
      <c r="J1083" s="182"/>
      <c r="K1083" s="182"/>
      <c r="L1083" s="182"/>
      <c r="M1083" s="182"/>
      <c r="N1083" s="182"/>
      <c r="O1083" s="182"/>
      <c r="P1083" s="182"/>
      <c r="Q1083" s="182"/>
      <c r="R1083" s="182"/>
      <c r="S1083" s="182"/>
      <c r="T1083" s="182"/>
      <c r="U1083" s="182"/>
      <c r="V1083" s="182"/>
      <c r="W1083" s="209"/>
      <c r="X1083" s="209"/>
      <c r="Y1083" s="209"/>
      <c r="Z1083" s="209"/>
      <c r="AA1083" s="209"/>
      <c r="AB1083" s="209"/>
      <c r="AC1083" s="178"/>
      <c r="AD1083" s="209"/>
      <c r="AE1083" s="209"/>
      <c r="AF1083" s="209"/>
      <c r="AG1083" s="209"/>
      <c r="AH1083" s="209"/>
      <c r="AI1083" s="209"/>
    </row>
    <row r="1084" spans="1:35" ht="15" customHeight="1" hidden="1" outlineLevel="2">
      <c r="A1084" s="159"/>
      <c r="B1084" s="160"/>
      <c r="C1084" s="185" t="s">
        <v>762</v>
      </c>
      <c r="D1084" s="182"/>
      <c r="E1084" s="182"/>
      <c r="F1084" s="182"/>
      <c r="G1084" s="182"/>
      <c r="H1084" s="182"/>
      <c r="I1084" s="182"/>
      <c r="J1084" s="182"/>
      <c r="K1084" s="182"/>
      <c r="L1084" s="182"/>
      <c r="M1084" s="182"/>
      <c r="N1084" s="182"/>
      <c r="O1084" s="182"/>
      <c r="P1084" s="182"/>
      <c r="Q1084" s="182"/>
      <c r="R1084" s="182"/>
      <c r="S1084" s="182"/>
      <c r="T1084" s="182"/>
      <c r="U1084" s="182"/>
      <c r="V1084" s="182"/>
      <c r="W1084" s="209"/>
      <c r="X1084" s="209"/>
      <c r="Y1084" s="209"/>
      <c r="Z1084" s="209"/>
      <c r="AA1084" s="209"/>
      <c r="AB1084" s="209"/>
      <c r="AC1084" s="178"/>
      <c r="AD1084" s="209"/>
      <c r="AE1084" s="209"/>
      <c r="AF1084" s="209"/>
      <c r="AG1084" s="209"/>
      <c r="AH1084" s="209"/>
      <c r="AI1084" s="209"/>
    </row>
    <row r="1085" spans="1:35" ht="15" customHeight="1" hidden="1" outlineLevel="2">
      <c r="A1085" s="159"/>
      <c r="B1085" s="160"/>
      <c r="C1085" s="422" t="s">
        <v>763</v>
      </c>
      <c r="D1085" s="422"/>
      <c r="E1085" s="422"/>
      <c r="F1085" s="422"/>
      <c r="G1085" s="422"/>
      <c r="H1085" s="422"/>
      <c r="I1085" s="422"/>
      <c r="J1085" s="422"/>
      <c r="K1085" s="422"/>
      <c r="L1085" s="422"/>
      <c r="M1085" s="422"/>
      <c r="N1085" s="422"/>
      <c r="O1085" s="422"/>
      <c r="P1085" s="422"/>
      <c r="Q1085" s="422"/>
      <c r="R1085" s="422"/>
      <c r="S1085" s="422"/>
      <c r="T1085" s="422"/>
      <c r="U1085" s="422"/>
      <c r="V1085" s="162"/>
      <c r="W1085" s="375">
        <v>0</v>
      </c>
      <c r="X1085" s="375"/>
      <c r="Y1085" s="375"/>
      <c r="Z1085" s="375"/>
      <c r="AA1085" s="375"/>
      <c r="AB1085" s="375"/>
      <c r="AC1085" s="169"/>
      <c r="AD1085" s="375">
        <v>0</v>
      </c>
      <c r="AE1085" s="375"/>
      <c r="AF1085" s="375"/>
      <c r="AG1085" s="375"/>
      <c r="AH1085" s="375"/>
      <c r="AI1085" s="375"/>
    </row>
    <row r="1086" spans="1:35" ht="15" customHeight="1" hidden="1" outlineLevel="2">
      <c r="A1086" s="159"/>
      <c r="B1086" s="160"/>
      <c r="C1086" s="422" t="s">
        <v>764</v>
      </c>
      <c r="D1086" s="422"/>
      <c r="E1086" s="422"/>
      <c r="F1086" s="422"/>
      <c r="G1086" s="422"/>
      <c r="H1086" s="422"/>
      <c r="I1086" s="422"/>
      <c r="J1086" s="422"/>
      <c r="K1086" s="422"/>
      <c r="L1086" s="422"/>
      <c r="M1086" s="422"/>
      <c r="N1086" s="422"/>
      <c r="O1086" s="422"/>
      <c r="P1086" s="422"/>
      <c r="Q1086" s="422"/>
      <c r="R1086" s="422"/>
      <c r="S1086" s="422"/>
      <c r="T1086" s="422"/>
      <c r="U1086" s="422"/>
      <c r="V1086" s="162"/>
      <c r="W1086" s="375">
        <v>0</v>
      </c>
      <c r="X1086" s="375"/>
      <c r="Y1086" s="375"/>
      <c r="Z1086" s="375"/>
      <c r="AA1086" s="375"/>
      <c r="AB1086" s="375"/>
      <c r="AC1086" s="169"/>
      <c r="AD1086" s="375">
        <v>0</v>
      </c>
      <c r="AE1086" s="375"/>
      <c r="AF1086" s="375"/>
      <c r="AG1086" s="375"/>
      <c r="AH1086" s="375"/>
      <c r="AI1086" s="375"/>
    </row>
    <row r="1087" spans="1:35" ht="15" customHeight="1" hidden="1" outlineLevel="2">
      <c r="A1087" s="159"/>
      <c r="B1087" s="160"/>
      <c r="C1087" s="416" t="s">
        <v>765</v>
      </c>
      <c r="D1087" s="416"/>
      <c r="E1087" s="416"/>
      <c r="F1087" s="416"/>
      <c r="G1087" s="416"/>
      <c r="H1087" s="416"/>
      <c r="I1087" s="416"/>
      <c r="J1087" s="416"/>
      <c r="K1087" s="416"/>
      <c r="L1087" s="416"/>
      <c r="M1087" s="416"/>
      <c r="N1087" s="416"/>
      <c r="O1087" s="416"/>
      <c r="P1087" s="416"/>
      <c r="Q1087" s="416"/>
      <c r="R1087" s="416"/>
      <c r="S1087" s="416"/>
      <c r="T1087" s="416"/>
      <c r="U1087" s="416"/>
      <c r="V1087" s="162"/>
      <c r="W1087" s="375">
        <v>0</v>
      </c>
      <c r="X1087" s="375"/>
      <c r="Y1087" s="375"/>
      <c r="Z1087" s="375"/>
      <c r="AA1087" s="375"/>
      <c r="AB1087" s="375"/>
      <c r="AC1087" s="169"/>
      <c r="AD1087" s="375">
        <v>0</v>
      </c>
      <c r="AE1087" s="375"/>
      <c r="AF1087" s="375"/>
      <c r="AG1087" s="375"/>
      <c r="AH1087" s="375"/>
      <c r="AI1087" s="375"/>
    </row>
    <row r="1088" spans="1:35" ht="30" customHeight="1" hidden="1" outlineLevel="2">
      <c r="A1088" s="159"/>
      <c r="B1088" s="160"/>
      <c r="C1088" s="416" t="s">
        <v>766</v>
      </c>
      <c r="D1088" s="416"/>
      <c r="E1088" s="416"/>
      <c r="F1088" s="416"/>
      <c r="G1088" s="416"/>
      <c r="H1088" s="416"/>
      <c r="I1088" s="416"/>
      <c r="J1088" s="416"/>
      <c r="K1088" s="416"/>
      <c r="L1088" s="416"/>
      <c r="M1088" s="416"/>
      <c r="N1088" s="416"/>
      <c r="O1088" s="416"/>
      <c r="P1088" s="416"/>
      <c r="Q1088" s="416"/>
      <c r="R1088" s="416"/>
      <c r="S1088" s="416"/>
      <c r="T1088" s="416"/>
      <c r="U1088" s="416"/>
      <c r="V1088" s="162"/>
      <c r="W1088" s="375">
        <v>0</v>
      </c>
      <c r="X1088" s="375"/>
      <c r="Y1088" s="375"/>
      <c r="Z1088" s="375"/>
      <c r="AA1088" s="375"/>
      <c r="AB1088" s="375"/>
      <c r="AC1088" s="169"/>
      <c r="AD1088" s="375">
        <v>0</v>
      </c>
      <c r="AE1088" s="375"/>
      <c r="AF1088" s="375"/>
      <c r="AG1088" s="375"/>
      <c r="AH1088" s="375"/>
      <c r="AI1088" s="375"/>
    </row>
    <row r="1089" spans="1:35" ht="15" customHeight="1" hidden="1" outlineLevel="2">
      <c r="A1089" s="159"/>
      <c r="B1089" s="160"/>
      <c r="C1089" s="267"/>
      <c r="D1089" s="267"/>
      <c r="E1089" s="267"/>
      <c r="F1089" s="267"/>
      <c r="G1089" s="267"/>
      <c r="H1089" s="267"/>
      <c r="I1089" s="267"/>
      <c r="J1089" s="267"/>
      <c r="K1089" s="267"/>
      <c r="L1089" s="267"/>
      <c r="M1089" s="267"/>
      <c r="N1089" s="267"/>
      <c r="O1089" s="267"/>
      <c r="P1089" s="267"/>
      <c r="Q1089" s="267"/>
      <c r="R1089" s="267"/>
      <c r="S1089" s="267"/>
      <c r="T1089" s="267"/>
      <c r="U1089" s="267"/>
      <c r="V1089" s="162"/>
      <c r="W1089" s="169"/>
      <c r="X1089" s="169"/>
      <c r="Y1089" s="169"/>
      <c r="Z1089" s="169"/>
      <c r="AA1089" s="169"/>
      <c r="AB1089" s="169"/>
      <c r="AC1089" s="169"/>
      <c r="AD1089" s="169"/>
      <c r="AE1089" s="169"/>
      <c r="AF1089" s="169"/>
      <c r="AG1089" s="169"/>
      <c r="AH1089" s="169"/>
      <c r="AI1089" s="169"/>
    </row>
    <row r="1090" spans="1:35" ht="15" customHeight="1" hidden="1" outlineLevel="2" thickBot="1">
      <c r="A1090" s="159"/>
      <c r="B1090" s="160"/>
      <c r="C1090" s="170" t="s">
        <v>448</v>
      </c>
      <c r="D1090" s="160"/>
      <c r="E1090" s="160"/>
      <c r="F1090" s="160"/>
      <c r="G1090" s="160"/>
      <c r="H1090" s="160"/>
      <c r="I1090" s="160"/>
      <c r="J1090" s="160"/>
      <c r="K1090" s="160"/>
      <c r="L1090" s="160"/>
      <c r="M1090" s="160"/>
      <c r="N1090" s="160"/>
      <c r="O1090" s="160"/>
      <c r="P1090" s="160"/>
      <c r="Q1090" s="160"/>
      <c r="R1090" s="160"/>
      <c r="S1090" s="160"/>
      <c r="T1090" s="160"/>
      <c r="U1090" s="162"/>
      <c r="V1090" s="162"/>
      <c r="W1090" s="376">
        <v>0</v>
      </c>
      <c r="X1090" s="376"/>
      <c r="Y1090" s="376"/>
      <c r="Z1090" s="376"/>
      <c r="AA1090" s="376"/>
      <c r="AB1090" s="376"/>
      <c r="AC1090" s="169"/>
      <c r="AD1090" s="376">
        <v>0</v>
      </c>
      <c r="AE1090" s="376"/>
      <c r="AF1090" s="376"/>
      <c r="AG1090" s="376"/>
      <c r="AH1090" s="376"/>
      <c r="AI1090" s="376"/>
    </row>
    <row r="1091" spans="1:35" ht="15" customHeight="1" hidden="1" outlineLevel="2" thickTop="1">
      <c r="A1091" s="159"/>
      <c r="B1091" s="160"/>
      <c r="C1091" s="185"/>
      <c r="D1091" s="182"/>
      <c r="E1091" s="182"/>
      <c r="F1091" s="182"/>
      <c r="G1091" s="182"/>
      <c r="H1091" s="182"/>
      <c r="I1091" s="182"/>
      <c r="J1091" s="182"/>
      <c r="K1091" s="182"/>
      <c r="L1091" s="182"/>
      <c r="M1091" s="182"/>
      <c r="N1091" s="182"/>
      <c r="O1091" s="182"/>
      <c r="P1091" s="182"/>
      <c r="Q1091" s="182"/>
      <c r="R1091" s="182"/>
      <c r="S1091" s="182"/>
      <c r="T1091" s="182"/>
      <c r="U1091" s="182"/>
      <c r="V1091" s="182"/>
      <c r="W1091" s="183"/>
      <c r="X1091" s="183"/>
      <c r="Y1091" s="183"/>
      <c r="Z1091" s="183"/>
      <c r="AA1091" s="183"/>
      <c r="AB1091" s="183"/>
      <c r="AC1091" s="163"/>
      <c r="AD1091" s="163"/>
      <c r="AE1091" s="163"/>
      <c r="AF1091" s="163"/>
      <c r="AG1091" s="163"/>
      <c r="AH1091" s="163"/>
      <c r="AI1091" s="163"/>
    </row>
    <row r="1092" spans="1:35" ht="15" customHeight="1" hidden="1" outlineLevel="2">
      <c r="A1092" s="159"/>
      <c r="B1092" s="160"/>
      <c r="C1092" s="185" t="s">
        <v>767</v>
      </c>
      <c r="D1092" s="182"/>
      <c r="E1092" s="182"/>
      <c r="F1092" s="182"/>
      <c r="G1092" s="182"/>
      <c r="H1092" s="182"/>
      <c r="I1092" s="182"/>
      <c r="J1092" s="182"/>
      <c r="K1092" s="182"/>
      <c r="L1092" s="182"/>
      <c r="M1092" s="182"/>
      <c r="N1092" s="182"/>
      <c r="O1092" s="182"/>
      <c r="P1092" s="182"/>
      <c r="Q1092" s="182"/>
      <c r="R1092" s="182"/>
      <c r="S1092" s="182"/>
      <c r="T1092" s="182"/>
      <c r="U1092" s="182"/>
      <c r="V1092" s="182"/>
      <c r="W1092" s="183"/>
      <c r="X1092" s="183"/>
      <c r="Y1092" s="183"/>
      <c r="Z1092" s="183"/>
      <c r="AA1092" s="183"/>
      <c r="AB1092" s="183"/>
      <c r="AC1092" s="163"/>
      <c r="AD1092" s="163"/>
      <c r="AE1092" s="163"/>
      <c r="AF1092" s="163"/>
      <c r="AG1092" s="163"/>
      <c r="AH1092" s="163"/>
      <c r="AI1092" s="163"/>
    </row>
    <row r="1093" spans="1:35" ht="15" customHeight="1" hidden="1" outlineLevel="2">
      <c r="A1093" s="159"/>
      <c r="B1093" s="160"/>
      <c r="C1093" s="422" t="s">
        <v>768</v>
      </c>
      <c r="D1093" s="422"/>
      <c r="E1093" s="422"/>
      <c r="F1093" s="422"/>
      <c r="G1093" s="422"/>
      <c r="H1093" s="422"/>
      <c r="I1093" s="422"/>
      <c r="J1093" s="422"/>
      <c r="K1093" s="422"/>
      <c r="L1093" s="422"/>
      <c r="M1093" s="422"/>
      <c r="N1093" s="422"/>
      <c r="O1093" s="422"/>
      <c r="P1093" s="422"/>
      <c r="Q1093" s="422"/>
      <c r="R1093" s="422"/>
      <c r="S1093" s="422"/>
      <c r="T1093" s="422"/>
      <c r="U1093" s="422"/>
      <c r="V1093" s="162"/>
      <c r="W1093" s="375">
        <v>0</v>
      </c>
      <c r="X1093" s="375"/>
      <c r="Y1093" s="375"/>
      <c r="Z1093" s="375"/>
      <c r="AA1093" s="375"/>
      <c r="AB1093" s="375"/>
      <c r="AC1093" s="169"/>
      <c r="AD1093" s="375">
        <v>0</v>
      </c>
      <c r="AE1093" s="375"/>
      <c r="AF1093" s="375"/>
      <c r="AG1093" s="375"/>
      <c r="AH1093" s="375"/>
      <c r="AI1093" s="375"/>
    </row>
    <row r="1094" spans="1:35" ht="30" customHeight="1" hidden="1" outlineLevel="2">
      <c r="A1094" s="159"/>
      <c r="B1094" s="160"/>
      <c r="C1094" s="422" t="s">
        <v>769</v>
      </c>
      <c r="D1094" s="422"/>
      <c r="E1094" s="422"/>
      <c r="F1094" s="422"/>
      <c r="G1094" s="422"/>
      <c r="H1094" s="422"/>
      <c r="I1094" s="422"/>
      <c r="J1094" s="422"/>
      <c r="K1094" s="422"/>
      <c r="L1094" s="422"/>
      <c r="M1094" s="422"/>
      <c r="N1094" s="422"/>
      <c r="O1094" s="422"/>
      <c r="P1094" s="422"/>
      <c r="Q1094" s="422"/>
      <c r="R1094" s="422"/>
      <c r="S1094" s="422"/>
      <c r="T1094" s="422"/>
      <c r="U1094" s="422"/>
      <c r="V1094" s="162"/>
      <c r="W1094" s="375">
        <v>0</v>
      </c>
      <c r="X1094" s="375"/>
      <c r="Y1094" s="375"/>
      <c r="Z1094" s="375"/>
      <c r="AA1094" s="375"/>
      <c r="AB1094" s="375"/>
      <c r="AC1094" s="169"/>
      <c r="AD1094" s="375">
        <v>0</v>
      </c>
      <c r="AE1094" s="375"/>
      <c r="AF1094" s="375"/>
      <c r="AG1094" s="375"/>
      <c r="AH1094" s="375"/>
      <c r="AI1094" s="375"/>
    </row>
    <row r="1095" spans="1:35" ht="15" customHeight="1" hidden="1" outlineLevel="2">
      <c r="A1095" s="159"/>
      <c r="B1095" s="160"/>
      <c r="C1095" s="266"/>
      <c r="D1095" s="266"/>
      <c r="E1095" s="266"/>
      <c r="F1095" s="266"/>
      <c r="G1095" s="266"/>
      <c r="H1095" s="266"/>
      <c r="I1095" s="266"/>
      <c r="J1095" s="266"/>
      <c r="K1095" s="266"/>
      <c r="L1095" s="266"/>
      <c r="M1095" s="266"/>
      <c r="N1095" s="266"/>
      <c r="O1095" s="266"/>
      <c r="P1095" s="266"/>
      <c r="Q1095" s="266"/>
      <c r="R1095" s="266"/>
      <c r="S1095" s="266"/>
      <c r="T1095" s="266"/>
      <c r="U1095" s="266"/>
      <c r="V1095" s="162"/>
      <c r="W1095" s="169"/>
      <c r="X1095" s="169"/>
      <c r="Y1095" s="169"/>
      <c r="Z1095" s="169"/>
      <c r="AA1095" s="169"/>
      <c r="AB1095" s="169"/>
      <c r="AC1095" s="169"/>
      <c r="AD1095" s="169"/>
      <c r="AE1095" s="169"/>
      <c r="AF1095" s="169"/>
      <c r="AG1095" s="169"/>
      <c r="AH1095" s="169"/>
      <c r="AI1095" s="169"/>
    </row>
    <row r="1096" spans="1:35" ht="15" customHeight="1" hidden="1" outlineLevel="2" thickBot="1">
      <c r="A1096" s="159"/>
      <c r="B1096" s="160"/>
      <c r="C1096" s="170" t="s">
        <v>448</v>
      </c>
      <c r="D1096" s="160"/>
      <c r="E1096" s="160"/>
      <c r="F1096" s="160"/>
      <c r="G1096" s="160"/>
      <c r="H1096" s="160"/>
      <c r="I1096" s="160"/>
      <c r="J1096" s="160"/>
      <c r="K1096" s="160"/>
      <c r="L1096" s="160"/>
      <c r="M1096" s="160"/>
      <c r="N1096" s="160"/>
      <c r="O1096" s="160"/>
      <c r="P1096" s="160"/>
      <c r="Q1096" s="160"/>
      <c r="R1096" s="160"/>
      <c r="S1096" s="160"/>
      <c r="T1096" s="160"/>
      <c r="U1096" s="162"/>
      <c r="V1096" s="162"/>
      <c r="W1096" s="376">
        <v>0</v>
      </c>
      <c r="X1096" s="376"/>
      <c r="Y1096" s="376"/>
      <c r="Z1096" s="376"/>
      <c r="AA1096" s="376"/>
      <c r="AB1096" s="376"/>
      <c r="AC1096" s="169"/>
      <c r="AD1096" s="376">
        <v>0</v>
      </c>
      <c r="AE1096" s="376"/>
      <c r="AF1096" s="376"/>
      <c r="AG1096" s="376"/>
      <c r="AH1096" s="376"/>
      <c r="AI1096" s="376"/>
    </row>
    <row r="1097" spans="1:35" ht="15" customHeight="1" hidden="1" outlineLevel="2">
      <c r="A1097" s="159"/>
      <c r="B1097" s="160"/>
      <c r="C1097" s="160"/>
      <c r="D1097" s="160"/>
      <c r="E1097" s="160"/>
      <c r="F1097" s="160"/>
      <c r="G1097" s="160"/>
      <c r="H1097" s="160"/>
      <c r="I1097" s="160"/>
      <c r="J1097" s="160"/>
      <c r="K1097" s="160"/>
      <c r="L1097" s="160"/>
      <c r="M1097" s="160"/>
      <c r="N1097" s="160"/>
      <c r="O1097" s="160"/>
      <c r="P1097" s="160"/>
      <c r="Q1097" s="160"/>
      <c r="R1097" s="160"/>
      <c r="S1097" s="160"/>
      <c r="T1097" s="160"/>
      <c r="U1097" s="162"/>
      <c r="V1097" s="162"/>
      <c r="W1097" s="210"/>
      <c r="X1097" s="210"/>
      <c r="Y1097" s="210"/>
      <c r="Z1097" s="210"/>
      <c r="AA1097" s="210"/>
      <c r="AB1097" s="210"/>
      <c r="AC1097" s="169"/>
      <c r="AD1097" s="210"/>
      <c r="AE1097" s="210"/>
      <c r="AF1097" s="210"/>
      <c r="AG1097" s="210"/>
      <c r="AH1097" s="210"/>
      <c r="AI1097" s="210"/>
    </row>
    <row r="1098" spans="1:35" ht="27.75" customHeight="1" hidden="1" outlineLevel="2">
      <c r="A1098" s="159"/>
      <c r="B1098" s="160"/>
      <c r="C1098" s="423" t="s">
        <v>770</v>
      </c>
      <c r="D1098" s="423"/>
      <c r="E1098" s="423"/>
      <c r="F1098" s="423"/>
      <c r="G1098" s="423"/>
      <c r="H1098" s="423"/>
      <c r="I1098" s="423"/>
      <c r="J1098" s="423"/>
      <c r="K1098" s="423"/>
      <c r="L1098" s="423"/>
      <c r="M1098" s="423"/>
      <c r="N1098" s="423"/>
      <c r="O1098" s="423"/>
      <c r="P1098" s="423"/>
      <c r="Q1098" s="423"/>
      <c r="R1098" s="423"/>
      <c r="S1098" s="423"/>
      <c r="T1098" s="423"/>
      <c r="U1098" s="423"/>
      <c r="V1098" s="162"/>
      <c r="W1098" s="375"/>
      <c r="X1098" s="375"/>
      <c r="Y1098" s="375"/>
      <c r="Z1098" s="375"/>
      <c r="AA1098" s="375"/>
      <c r="AB1098" s="375"/>
      <c r="AC1098" s="169"/>
      <c r="AD1098" s="375"/>
      <c r="AE1098" s="375"/>
      <c r="AF1098" s="375"/>
      <c r="AG1098" s="375"/>
      <c r="AH1098" s="375"/>
      <c r="AI1098" s="375"/>
    </row>
    <row r="1099" spans="1:35" ht="15" customHeight="1" hidden="1" outlineLevel="2">
      <c r="A1099" s="159"/>
      <c r="B1099" s="160"/>
      <c r="C1099" s="416" t="s">
        <v>771</v>
      </c>
      <c r="D1099" s="416"/>
      <c r="E1099" s="416"/>
      <c r="F1099" s="416"/>
      <c r="G1099" s="416"/>
      <c r="H1099" s="416"/>
      <c r="I1099" s="416"/>
      <c r="J1099" s="416"/>
      <c r="K1099" s="416"/>
      <c r="L1099" s="416"/>
      <c r="M1099" s="416"/>
      <c r="N1099" s="416"/>
      <c r="O1099" s="416"/>
      <c r="P1099" s="416"/>
      <c r="Q1099" s="416"/>
      <c r="R1099" s="416"/>
      <c r="S1099" s="416"/>
      <c r="T1099" s="416"/>
      <c r="U1099" s="416"/>
      <c r="V1099" s="267"/>
      <c r="W1099" s="375">
        <v>0</v>
      </c>
      <c r="X1099" s="375"/>
      <c r="Y1099" s="375"/>
      <c r="Z1099" s="375"/>
      <c r="AA1099" s="375"/>
      <c r="AB1099" s="375"/>
      <c r="AC1099" s="169"/>
      <c r="AD1099" s="375">
        <v>0</v>
      </c>
      <c r="AE1099" s="375"/>
      <c r="AF1099" s="375"/>
      <c r="AG1099" s="375"/>
      <c r="AH1099" s="375"/>
      <c r="AI1099" s="375"/>
    </row>
    <row r="1100" spans="1:35" ht="15" customHeight="1" hidden="1" outlineLevel="2">
      <c r="A1100" s="159"/>
      <c r="B1100" s="160"/>
      <c r="C1100" s="416" t="s">
        <v>772</v>
      </c>
      <c r="D1100" s="416"/>
      <c r="E1100" s="416"/>
      <c r="F1100" s="416"/>
      <c r="G1100" s="416"/>
      <c r="H1100" s="416"/>
      <c r="I1100" s="416"/>
      <c r="J1100" s="416"/>
      <c r="K1100" s="416"/>
      <c r="L1100" s="416"/>
      <c r="M1100" s="416"/>
      <c r="N1100" s="416"/>
      <c r="O1100" s="416"/>
      <c r="P1100" s="416"/>
      <c r="Q1100" s="416"/>
      <c r="R1100" s="416"/>
      <c r="S1100" s="416"/>
      <c r="T1100" s="416"/>
      <c r="U1100" s="416"/>
      <c r="V1100" s="267"/>
      <c r="W1100" s="375">
        <v>0</v>
      </c>
      <c r="X1100" s="375"/>
      <c r="Y1100" s="375"/>
      <c r="Z1100" s="375"/>
      <c r="AA1100" s="375"/>
      <c r="AB1100" s="375"/>
      <c r="AC1100" s="169"/>
      <c r="AD1100" s="375">
        <v>0</v>
      </c>
      <c r="AE1100" s="375"/>
      <c r="AF1100" s="375"/>
      <c r="AG1100" s="375"/>
      <c r="AH1100" s="375"/>
      <c r="AI1100" s="375"/>
    </row>
    <row r="1101" spans="1:35" ht="15" customHeight="1" hidden="1" outlineLevel="2">
      <c r="A1101" s="159"/>
      <c r="B1101" s="160"/>
      <c r="C1101" s="416" t="s">
        <v>773</v>
      </c>
      <c r="D1101" s="416"/>
      <c r="E1101" s="416"/>
      <c r="F1101" s="416"/>
      <c r="G1101" s="416"/>
      <c r="H1101" s="416"/>
      <c r="I1101" s="416"/>
      <c r="J1101" s="416"/>
      <c r="K1101" s="416"/>
      <c r="L1101" s="416"/>
      <c r="M1101" s="416"/>
      <c r="N1101" s="416"/>
      <c r="O1101" s="416"/>
      <c r="P1101" s="416"/>
      <c r="Q1101" s="416"/>
      <c r="R1101" s="416"/>
      <c r="S1101" s="416"/>
      <c r="T1101" s="416"/>
      <c r="U1101" s="416"/>
      <c r="V1101" s="267"/>
      <c r="W1101" s="375">
        <v>0</v>
      </c>
      <c r="X1101" s="375"/>
      <c r="Y1101" s="375"/>
      <c r="Z1101" s="375"/>
      <c r="AA1101" s="375"/>
      <c r="AB1101" s="375"/>
      <c r="AC1101" s="169"/>
      <c r="AD1101" s="375">
        <v>0</v>
      </c>
      <c r="AE1101" s="375"/>
      <c r="AF1101" s="375"/>
      <c r="AG1101" s="375"/>
      <c r="AH1101" s="375"/>
      <c r="AI1101" s="375"/>
    </row>
    <row r="1102" spans="1:35" ht="15" customHeight="1" hidden="1" outlineLevel="2">
      <c r="A1102" s="159"/>
      <c r="B1102" s="160"/>
      <c r="C1102" s="416" t="s">
        <v>774</v>
      </c>
      <c r="D1102" s="416"/>
      <c r="E1102" s="416"/>
      <c r="F1102" s="416"/>
      <c r="G1102" s="416"/>
      <c r="H1102" s="416"/>
      <c r="I1102" s="416"/>
      <c r="J1102" s="416"/>
      <c r="K1102" s="416"/>
      <c r="L1102" s="416"/>
      <c r="M1102" s="416"/>
      <c r="N1102" s="416"/>
      <c r="O1102" s="416"/>
      <c r="P1102" s="416"/>
      <c r="Q1102" s="416"/>
      <c r="R1102" s="416"/>
      <c r="S1102" s="416"/>
      <c r="T1102" s="416"/>
      <c r="U1102" s="416"/>
      <c r="V1102" s="267"/>
      <c r="W1102" s="375">
        <v>0</v>
      </c>
      <c r="X1102" s="375"/>
      <c r="Y1102" s="375"/>
      <c r="Z1102" s="375"/>
      <c r="AA1102" s="375"/>
      <c r="AB1102" s="375"/>
      <c r="AC1102" s="169"/>
      <c r="AD1102" s="375">
        <v>0</v>
      </c>
      <c r="AE1102" s="375"/>
      <c r="AF1102" s="375"/>
      <c r="AG1102" s="375"/>
      <c r="AH1102" s="375"/>
      <c r="AI1102" s="375"/>
    </row>
    <row r="1103" spans="1:35" ht="15" customHeight="1" hidden="1" outlineLevel="2">
      <c r="A1103" s="159"/>
      <c r="B1103" s="160"/>
      <c r="C1103" s="416" t="s">
        <v>775</v>
      </c>
      <c r="D1103" s="416"/>
      <c r="E1103" s="416"/>
      <c r="F1103" s="416"/>
      <c r="G1103" s="416"/>
      <c r="H1103" s="416"/>
      <c r="I1103" s="416"/>
      <c r="J1103" s="416"/>
      <c r="K1103" s="416"/>
      <c r="L1103" s="416"/>
      <c r="M1103" s="416"/>
      <c r="N1103" s="416"/>
      <c r="O1103" s="416"/>
      <c r="P1103" s="416"/>
      <c r="Q1103" s="416"/>
      <c r="R1103" s="416"/>
      <c r="S1103" s="416"/>
      <c r="T1103" s="416"/>
      <c r="U1103" s="416"/>
      <c r="V1103" s="267"/>
      <c r="W1103" s="375">
        <v>0</v>
      </c>
      <c r="X1103" s="375"/>
      <c r="Y1103" s="375"/>
      <c r="Z1103" s="375"/>
      <c r="AA1103" s="375"/>
      <c r="AB1103" s="375"/>
      <c r="AC1103" s="169"/>
      <c r="AD1103" s="375">
        <v>0</v>
      </c>
      <c r="AE1103" s="375"/>
      <c r="AF1103" s="375"/>
      <c r="AG1103" s="375"/>
      <c r="AH1103" s="375"/>
      <c r="AI1103" s="375"/>
    </row>
    <row r="1104" spans="1:35" ht="15" customHeight="1" hidden="1" outlineLevel="2">
      <c r="A1104" s="159"/>
      <c r="B1104" s="160"/>
      <c r="C1104" s="162"/>
      <c r="D1104" s="184"/>
      <c r="E1104" s="162"/>
      <c r="F1104" s="162"/>
      <c r="G1104" s="162"/>
      <c r="H1104" s="162"/>
      <c r="I1104" s="162"/>
      <c r="J1104" s="162"/>
      <c r="K1104" s="162"/>
      <c r="L1104" s="162"/>
      <c r="M1104" s="162"/>
      <c r="N1104" s="162"/>
      <c r="O1104" s="162"/>
      <c r="P1104" s="162"/>
      <c r="Q1104" s="162"/>
      <c r="R1104" s="162"/>
      <c r="S1104" s="162"/>
      <c r="T1104" s="162"/>
      <c r="U1104" s="162"/>
      <c r="V1104" s="162"/>
      <c r="W1104" s="375"/>
      <c r="X1104" s="375"/>
      <c r="Y1104" s="375"/>
      <c r="Z1104" s="375"/>
      <c r="AA1104" s="375"/>
      <c r="AB1104" s="375"/>
      <c r="AC1104" s="169"/>
      <c r="AD1104" s="375"/>
      <c r="AE1104" s="375"/>
      <c r="AF1104" s="375"/>
      <c r="AG1104" s="375"/>
      <c r="AH1104" s="375"/>
      <c r="AI1104" s="375"/>
    </row>
    <row r="1105" spans="1:35" ht="15" customHeight="1" hidden="1" outlineLevel="2" thickBot="1">
      <c r="A1105" s="159"/>
      <c r="B1105" s="160"/>
      <c r="C1105" s="170" t="s">
        <v>448</v>
      </c>
      <c r="D1105" s="184"/>
      <c r="E1105" s="162"/>
      <c r="F1105" s="162"/>
      <c r="G1105" s="162"/>
      <c r="H1105" s="162"/>
      <c r="I1105" s="162"/>
      <c r="J1105" s="162"/>
      <c r="K1105" s="162"/>
      <c r="L1105" s="162"/>
      <c r="M1105" s="162"/>
      <c r="N1105" s="162"/>
      <c r="O1105" s="162"/>
      <c r="P1105" s="162"/>
      <c r="Q1105" s="162"/>
      <c r="R1105" s="162"/>
      <c r="S1105" s="162"/>
      <c r="T1105" s="162"/>
      <c r="U1105" s="162"/>
      <c r="V1105" s="162"/>
      <c r="W1105" s="376">
        <v>0</v>
      </c>
      <c r="X1105" s="376"/>
      <c r="Y1105" s="376"/>
      <c r="Z1105" s="376"/>
      <c r="AA1105" s="376"/>
      <c r="AB1105" s="376"/>
      <c r="AC1105" s="169"/>
      <c r="AD1105" s="376">
        <v>0</v>
      </c>
      <c r="AE1105" s="376"/>
      <c r="AF1105" s="376"/>
      <c r="AG1105" s="376"/>
      <c r="AH1105" s="376"/>
      <c r="AI1105" s="376"/>
    </row>
    <row r="1106" spans="1:35" ht="1.5" customHeight="1" outlineLevel="1" collapsed="1">
      <c r="A1106" s="159"/>
      <c r="B1106" s="160"/>
      <c r="C1106" s="162"/>
      <c r="D1106" s="184"/>
      <c r="E1106" s="162"/>
      <c r="F1106" s="162"/>
      <c r="G1106" s="162"/>
      <c r="H1106" s="162"/>
      <c r="I1106" s="162"/>
      <c r="J1106" s="162"/>
      <c r="K1106" s="162"/>
      <c r="L1106" s="162"/>
      <c r="M1106" s="162"/>
      <c r="N1106" s="162"/>
      <c r="O1106" s="162"/>
      <c r="P1106" s="162"/>
      <c r="Q1106" s="162"/>
      <c r="R1106" s="162"/>
      <c r="S1106" s="162"/>
      <c r="T1106" s="162"/>
      <c r="U1106" s="162"/>
      <c r="V1106" s="162"/>
      <c r="W1106" s="375"/>
      <c r="X1106" s="375"/>
      <c r="Y1106" s="375"/>
      <c r="Z1106" s="375"/>
      <c r="AA1106" s="375"/>
      <c r="AB1106" s="375"/>
      <c r="AC1106" s="169"/>
      <c r="AD1106" s="375"/>
      <c r="AE1106" s="375"/>
      <c r="AF1106" s="375"/>
      <c r="AG1106" s="375"/>
      <c r="AH1106" s="375"/>
      <c r="AI1106" s="375"/>
    </row>
    <row r="1107" spans="1:35" ht="1.5" customHeight="1">
      <c r="A1107" s="159"/>
      <c r="B1107" s="181"/>
      <c r="C1107" s="162"/>
      <c r="D1107" s="184"/>
      <c r="E1107" s="162"/>
      <c r="F1107" s="162"/>
      <c r="G1107" s="162"/>
      <c r="H1107" s="162"/>
      <c r="I1107" s="162"/>
      <c r="J1107" s="162"/>
      <c r="K1107" s="162"/>
      <c r="L1107" s="162"/>
      <c r="M1107" s="162"/>
      <c r="N1107" s="162"/>
      <c r="O1107" s="162"/>
      <c r="P1107" s="162"/>
      <c r="Q1107" s="162"/>
      <c r="R1107" s="162"/>
      <c r="S1107" s="162"/>
      <c r="T1107" s="162"/>
      <c r="U1107" s="162"/>
      <c r="V1107" s="162"/>
      <c r="W1107" s="414"/>
      <c r="X1107" s="414"/>
      <c r="Y1107" s="414"/>
      <c r="Z1107" s="414"/>
      <c r="AA1107" s="414"/>
      <c r="AB1107" s="414"/>
      <c r="AC1107" s="163"/>
      <c r="AD1107" s="414"/>
      <c r="AE1107" s="414"/>
      <c r="AF1107" s="414"/>
      <c r="AG1107" s="414"/>
      <c r="AH1107" s="414"/>
      <c r="AI1107" s="414"/>
    </row>
    <row r="1108" spans="1:35" ht="12.75" customHeight="1" outlineLevel="1">
      <c r="A1108" s="159"/>
      <c r="B1108" s="160"/>
      <c r="C1108" s="162"/>
      <c r="D1108" s="162"/>
      <c r="E1108" s="162"/>
      <c r="F1108" s="162"/>
      <c r="G1108" s="162"/>
      <c r="H1108" s="162"/>
      <c r="I1108" s="162"/>
      <c r="J1108" s="162"/>
      <c r="K1108" s="162"/>
      <c r="L1108" s="162"/>
      <c r="M1108" s="162"/>
      <c r="N1108" s="162"/>
      <c r="O1108" s="162"/>
      <c r="P1108" s="162"/>
      <c r="Q1108" s="162"/>
      <c r="R1108" s="162"/>
      <c r="S1108" s="162"/>
      <c r="T1108" s="162"/>
      <c r="U1108" s="162"/>
      <c r="V1108" s="162"/>
      <c r="W1108" s="163"/>
      <c r="X1108" s="163"/>
      <c r="Y1108" s="163"/>
      <c r="Z1108" s="163"/>
      <c r="AA1108" s="163"/>
      <c r="AB1108" s="163"/>
      <c r="AC1108" s="163"/>
      <c r="AD1108" s="163"/>
      <c r="AE1108" s="163"/>
      <c r="AF1108" s="163"/>
      <c r="AG1108" s="163"/>
      <c r="AH1108" s="163"/>
      <c r="AI1108" s="163"/>
    </row>
    <row r="1109" spans="1:35" ht="15" customHeight="1" outlineLevel="1">
      <c r="A1109" s="159">
        <v>25</v>
      </c>
      <c r="B1109" s="160" t="s">
        <v>194</v>
      </c>
      <c r="C1109" s="161" t="s">
        <v>776</v>
      </c>
      <c r="D1109" s="162"/>
      <c r="E1109" s="162"/>
      <c r="F1109" s="162"/>
      <c r="G1109" s="162"/>
      <c r="H1109" s="162"/>
      <c r="I1109" s="162"/>
      <c r="J1109" s="162"/>
      <c r="K1109" s="162"/>
      <c r="L1109" s="162"/>
      <c r="M1109" s="162"/>
      <c r="N1109" s="162"/>
      <c r="O1109" s="162"/>
      <c r="P1109" s="162"/>
      <c r="Q1109" s="162"/>
      <c r="R1109" s="162"/>
      <c r="S1109" s="162"/>
      <c r="T1109" s="162"/>
      <c r="U1109" s="162"/>
      <c r="V1109" s="162"/>
      <c r="W1109" s="163"/>
      <c r="X1109" s="163"/>
      <c r="Y1109" s="163"/>
      <c r="Z1109" s="163"/>
      <c r="AA1109" s="163"/>
      <c r="AB1109" s="163"/>
      <c r="AC1109" s="163"/>
      <c r="AD1109" s="163"/>
      <c r="AE1109" s="163"/>
      <c r="AF1109" s="163"/>
      <c r="AG1109" s="163"/>
      <c r="AH1109" s="163"/>
      <c r="AI1109" s="163"/>
    </row>
    <row r="1110" spans="1:35" ht="30" customHeight="1" outlineLevel="1">
      <c r="A1110" s="159"/>
      <c r="B1110" s="160"/>
      <c r="C1110" s="417" t="s">
        <v>777</v>
      </c>
      <c r="D1110" s="417"/>
      <c r="E1110" s="417"/>
      <c r="F1110" s="417"/>
      <c r="G1110" s="417"/>
      <c r="H1110" s="417"/>
      <c r="I1110" s="417"/>
      <c r="J1110" s="417"/>
      <c r="K1110" s="417"/>
      <c r="L1110" s="417"/>
      <c r="M1110" s="417"/>
      <c r="N1110" s="417"/>
      <c r="O1110" s="417"/>
      <c r="P1110" s="417"/>
      <c r="Q1110" s="417"/>
      <c r="R1110" s="417"/>
      <c r="S1110" s="417"/>
      <c r="T1110" s="417"/>
      <c r="U1110" s="417"/>
      <c r="V1110" s="417"/>
      <c r="W1110" s="417"/>
      <c r="X1110" s="417"/>
      <c r="Y1110" s="417"/>
      <c r="Z1110" s="417"/>
      <c r="AA1110" s="417"/>
      <c r="AB1110" s="417"/>
      <c r="AC1110" s="417"/>
      <c r="AD1110" s="417"/>
      <c r="AE1110" s="417"/>
      <c r="AF1110" s="417"/>
      <c r="AG1110" s="417"/>
      <c r="AH1110" s="417"/>
      <c r="AI1110" s="417"/>
    </row>
    <row r="1111" spans="1:35" ht="27.75" customHeight="1" outlineLevel="1">
      <c r="A1111" s="159"/>
      <c r="B1111" s="160"/>
      <c r="C1111" s="162"/>
      <c r="D1111" s="162"/>
      <c r="E1111" s="162"/>
      <c r="F1111" s="162"/>
      <c r="G1111" s="162"/>
      <c r="H1111" s="162"/>
      <c r="I1111" s="162"/>
      <c r="J1111" s="162"/>
      <c r="K1111" s="162"/>
      <c r="L1111" s="162"/>
      <c r="M1111" s="162"/>
      <c r="N1111" s="162"/>
      <c r="O1111" s="162"/>
      <c r="P1111" s="162"/>
      <c r="Q1111" s="162"/>
      <c r="R1111" s="162"/>
      <c r="S1111" s="162"/>
      <c r="T1111" s="162"/>
      <c r="U1111" s="162"/>
      <c r="V1111" s="162"/>
      <c r="W1111" s="418" t="s">
        <v>806</v>
      </c>
      <c r="X1111" s="419"/>
      <c r="Y1111" s="419"/>
      <c r="Z1111" s="419"/>
      <c r="AA1111" s="419"/>
      <c r="AB1111" s="419"/>
      <c r="AC1111" s="166"/>
      <c r="AD1111" s="420" t="s">
        <v>825</v>
      </c>
      <c r="AE1111" s="421"/>
      <c r="AF1111" s="421"/>
      <c r="AG1111" s="421"/>
      <c r="AH1111" s="421"/>
      <c r="AI1111" s="421"/>
    </row>
    <row r="1112" spans="1:35" ht="15" customHeight="1" outlineLevel="1">
      <c r="A1112" s="159"/>
      <c r="B1112" s="160"/>
      <c r="C1112" s="162"/>
      <c r="D1112" s="162"/>
      <c r="E1112" s="162"/>
      <c r="F1112" s="162"/>
      <c r="G1112" s="162"/>
      <c r="H1112" s="162"/>
      <c r="I1112" s="162"/>
      <c r="J1112" s="162"/>
      <c r="K1112" s="162"/>
      <c r="L1112" s="162"/>
      <c r="M1112" s="162"/>
      <c r="N1112" s="162"/>
      <c r="O1112" s="162"/>
      <c r="P1112" s="162"/>
      <c r="Q1112" s="162"/>
      <c r="R1112" s="162"/>
      <c r="S1112" s="162"/>
      <c r="T1112" s="162"/>
      <c r="U1112" s="162"/>
      <c r="V1112" s="162"/>
      <c r="W1112" s="403" t="s">
        <v>11</v>
      </c>
      <c r="X1112" s="403"/>
      <c r="Y1112" s="403"/>
      <c r="Z1112" s="403"/>
      <c r="AA1112" s="403"/>
      <c r="AB1112" s="403"/>
      <c r="AC1112" s="166"/>
      <c r="AD1112" s="403" t="s">
        <v>11</v>
      </c>
      <c r="AE1112" s="403"/>
      <c r="AF1112" s="403"/>
      <c r="AG1112" s="403"/>
      <c r="AH1112" s="403"/>
      <c r="AI1112" s="403"/>
    </row>
    <row r="1113" spans="1:35" ht="15" customHeight="1" outlineLevel="1">
      <c r="A1113" s="159"/>
      <c r="B1113" s="160"/>
      <c r="C1113" s="162"/>
      <c r="D1113" s="162"/>
      <c r="E1113" s="162"/>
      <c r="F1113" s="162"/>
      <c r="G1113" s="162"/>
      <c r="H1113" s="162"/>
      <c r="I1113" s="162"/>
      <c r="J1113" s="162"/>
      <c r="K1113" s="162"/>
      <c r="L1113" s="162"/>
      <c r="M1113" s="162"/>
      <c r="N1113" s="162"/>
      <c r="O1113" s="162"/>
      <c r="P1113" s="162"/>
      <c r="Q1113" s="162"/>
      <c r="R1113" s="162"/>
      <c r="S1113" s="162"/>
      <c r="T1113" s="162"/>
      <c r="U1113" s="162"/>
      <c r="V1113" s="162"/>
      <c r="W1113" s="209"/>
      <c r="X1113" s="209"/>
      <c r="Y1113" s="209"/>
      <c r="Z1113" s="209"/>
      <c r="AA1113" s="209"/>
      <c r="AB1113" s="209"/>
      <c r="AC1113" s="178"/>
      <c r="AD1113" s="209"/>
      <c r="AE1113" s="209"/>
      <c r="AF1113" s="209"/>
      <c r="AG1113" s="209"/>
      <c r="AH1113" s="209"/>
      <c r="AI1113" s="209"/>
    </row>
    <row r="1114" spans="1:35" ht="15" customHeight="1" outlineLevel="1">
      <c r="A1114" s="159"/>
      <c r="B1114" s="160"/>
      <c r="C1114" s="162" t="s">
        <v>778</v>
      </c>
      <c r="D1114" s="162"/>
      <c r="E1114" s="162"/>
      <c r="F1114" s="162"/>
      <c r="G1114" s="162"/>
      <c r="H1114" s="162"/>
      <c r="I1114" s="162"/>
      <c r="J1114" s="162"/>
      <c r="K1114" s="162"/>
      <c r="L1114" s="162"/>
      <c r="M1114" s="162"/>
      <c r="N1114" s="162"/>
      <c r="O1114" s="162"/>
      <c r="P1114" s="162"/>
      <c r="Q1114" s="162"/>
      <c r="R1114" s="162"/>
      <c r="S1114" s="162"/>
      <c r="T1114" s="162"/>
      <c r="U1114" s="162"/>
      <c r="V1114" s="162"/>
      <c r="W1114" s="375">
        <v>-5655744432</v>
      </c>
      <c r="X1114" s="375"/>
      <c r="Y1114" s="375"/>
      <c r="Z1114" s="375"/>
      <c r="AA1114" s="375"/>
      <c r="AB1114" s="375"/>
      <c r="AC1114" s="169"/>
      <c r="AD1114" s="375">
        <v>-2171085549</v>
      </c>
      <c r="AE1114" s="375"/>
      <c r="AF1114" s="375"/>
      <c r="AG1114" s="375"/>
      <c r="AH1114" s="375"/>
      <c r="AI1114" s="375"/>
    </row>
    <row r="1115" spans="1:35" ht="15" customHeight="1" hidden="1" outlineLevel="1">
      <c r="A1115" s="159"/>
      <c r="B1115" s="160"/>
      <c r="C1115" s="416" t="s">
        <v>779</v>
      </c>
      <c r="D1115" s="416"/>
      <c r="E1115" s="416"/>
      <c r="F1115" s="416"/>
      <c r="G1115" s="416"/>
      <c r="H1115" s="416"/>
      <c r="I1115" s="416"/>
      <c r="J1115" s="416"/>
      <c r="K1115" s="416"/>
      <c r="L1115" s="416"/>
      <c r="M1115" s="416"/>
      <c r="N1115" s="416"/>
      <c r="O1115" s="416"/>
      <c r="P1115" s="416"/>
      <c r="Q1115" s="416"/>
      <c r="R1115" s="416"/>
      <c r="S1115" s="416"/>
      <c r="T1115" s="416"/>
      <c r="U1115" s="416"/>
      <c r="V1115" s="416"/>
      <c r="W1115" s="375">
        <v>0</v>
      </c>
      <c r="X1115" s="375"/>
      <c r="Y1115" s="375"/>
      <c r="Z1115" s="375"/>
      <c r="AA1115" s="375"/>
      <c r="AB1115" s="375"/>
      <c r="AC1115" s="169"/>
      <c r="AD1115" s="375">
        <v>0</v>
      </c>
      <c r="AE1115" s="375"/>
      <c r="AF1115" s="375"/>
      <c r="AG1115" s="375"/>
      <c r="AH1115" s="375"/>
      <c r="AI1115" s="375"/>
    </row>
    <row r="1116" spans="1:35" ht="15" customHeight="1" hidden="1" outlineLevel="1">
      <c r="A1116" s="159"/>
      <c r="B1116" s="160"/>
      <c r="C1116" s="184" t="s">
        <v>780</v>
      </c>
      <c r="D1116" s="184"/>
      <c r="E1116" s="184"/>
      <c r="F1116" s="184"/>
      <c r="G1116" s="184"/>
      <c r="H1116" s="184"/>
      <c r="I1116" s="184"/>
      <c r="J1116" s="184"/>
      <c r="K1116" s="184"/>
      <c r="L1116" s="184"/>
      <c r="M1116" s="184"/>
      <c r="N1116" s="184"/>
      <c r="O1116" s="184"/>
      <c r="P1116" s="184"/>
      <c r="Q1116" s="184"/>
      <c r="R1116" s="184"/>
      <c r="S1116" s="184"/>
      <c r="T1116" s="184"/>
      <c r="U1116" s="184"/>
      <c r="V1116" s="184"/>
      <c r="W1116" s="415">
        <v>0</v>
      </c>
      <c r="X1116" s="415"/>
      <c r="Y1116" s="415"/>
      <c r="Z1116" s="415"/>
      <c r="AA1116" s="415"/>
      <c r="AB1116" s="415"/>
      <c r="AC1116" s="211"/>
      <c r="AD1116" s="415">
        <v>0</v>
      </c>
      <c r="AE1116" s="415"/>
      <c r="AF1116" s="415"/>
      <c r="AG1116" s="415"/>
      <c r="AH1116" s="415"/>
      <c r="AI1116" s="415"/>
    </row>
    <row r="1117" spans="1:35" ht="15" customHeight="1" hidden="1" outlineLevel="1">
      <c r="A1117" s="159"/>
      <c r="B1117" s="160"/>
      <c r="C1117" s="184" t="s">
        <v>781</v>
      </c>
      <c r="D1117" s="184"/>
      <c r="E1117" s="184"/>
      <c r="F1117" s="184"/>
      <c r="G1117" s="184"/>
      <c r="H1117" s="184"/>
      <c r="I1117" s="184"/>
      <c r="J1117" s="184"/>
      <c r="K1117" s="184"/>
      <c r="L1117" s="184"/>
      <c r="M1117" s="184"/>
      <c r="N1117" s="184"/>
      <c r="O1117" s="184"/>
      <c r="P1117" s="184"/>
      <c r="Q1117" s="184"/>
      <c r="R1117" s="184"/>
      <c r="S1117" s="184"/>
      <c r="T1117" s="184"/>
      <c r="U1117" s="184"/>
      <c r="V1117" s="184"/>
      <c r="W1117" s="415">
        <v>0</v>
      </c>
      <c r="X1117" s="415"/>
      <c r="Y1117" s="415"/>
      <c r="Z1117" s="415"/>
      <c r="AA1117" s="415"/>
      <c r="AB1117" s="415"/>
      <c r="AC1117" s="211"/>
      <c r="AD1117" s="415">
        <v>0</v>
      </c>
      <c r="AE1117" s="415"/>
      <c r="AF1117" s="415"/>
      <c r="AG1117" s="415"/>
      <c r="AH1117" s="415"/>
      <c r="AI1117" s="415"/>
    </row>
    <row r="1118" spans="1:35" ht="15" customHeight="1" outlineLevel="1">
      <c r="A1118" s="159"/>
      <c r="B1118" s="160"/>
      <c r="C1118" s="162" t="s">
        <v>782</v>
      </c>
      <c r="D1118" s="162"/>
      <c r="E1118" s="162"/>
      <c r="F1118" s="162"/>
      <c r="G1118" s="162"/>
      <c r="H1118" s="162"/>
      <c r="I1118" s="162"/>
      <c r="J1118" s="162"/>
      <c r="K1118" s="162"/>
      <c r="L1118" s="162"/>
      <c r="M1118" s="162"/>
      <c r="N1118" s="162"/>
      <c r="O1118" s="162"/>
      <c r="P1118" s="162"/>
      <c r="Q1118" s="162"/>
      <c r="R1118" s="162"/>
      <c r="S1118" s="162"/>
      <c r="T1118" s="162"/>
      <c r="U1118" s="162"/>
      <c r="V1118" s="162"/>
      <c r="W1118" s="375">
        <v>-5655744432</v>
      </c>
      <c r="X1118" s="375"/>
      <c r="Y1118" s="375"/>
      <c r="Z1118" s="375"/>
      <c r="AA1118" s="375"/>
      <c r="AB1118" s="375"/>
      <c r="AC1118" s="169"/>
      <c r="AD1118" s="375">
        <v>-2171085549</v>
      </c>
      <c r="AE1118" s="375"/>
      <c r="AF1118" s="375"/>
      <c r="AG1118" s="375"/>
      <c r="AH1118" s="375"/>
      <c r="AI1118" s="375"/>
    </row>
    <row r="1119" spans="1:35" ht="15" customHeight="1" outlineLevel="1">
      <c r="A1119" s="159"/>
      <c r="B1119" s="160"/>
      <c r="C1119" s="162" t="s">
        <v>783</v>
      </c>
      <c r="D1119" s="162"/>
      <c r="E1119" s="162"/>
      <c r="F1119" s="162"/>
      <c r="G1119" s="162"/>
      <c r="H1119" s="162"/>
      <c r="I1119" s="162"/>
      <c r="J1119" s="162"/>
      <c r="K1119" s="162"/>
      <c r="L1119" s="162"/>
      <c r="M1119" s="162"/>
      <c r="N1119" s="162"/>
      <c r="O1119" s="162"/>
      <c r="P1119" s="162"/>
      <c r="Q1119" s="162"/>
      <c r="R1119" s="162"/>
      <c r="S1119" s="162"/>
      <c r="T1119" s="162"/>
      <c r="U1119" s="162"/>
      <c r="V1119" s="162"/>
      <c r="W1119" s="375">
        <v>4000000</v>
      </c>
      <c r="X1119" s="375"/>
      <c r="Y1119" s="375"/>
      <c r="Z1119" s="375"/>
      <c r="AA1119" s="375"/>
      <c r="AB1119" s="375"/>
      <c r="AC1119" s="169"/>
      <c r="AD1119" s="375">
        <v>4000000</v>
      </c>
      <c r="AE1119" s="375"/>
      <c r="AF1119" s="375"/>
      <c r="AG1119" s="375"/>
      <c r="AH1119" s="375"/>
      <c r="AI1119" s="375"/>
    </row>
    <row r="1120" spans="1:35" ht="15" customHeight="1" outlineLevel="1">
      <c r="A1120" s="159"/>
      <c r="B1120" s="160"/>
      <c r="C1120" s="162"/>
      <c r="D1120" s="162"/>
      <c r="E1120" s="162"/>
      <c r="F1120" s="162"/>
      <c r="G1120" s="162"/>
      <c r="H1120" s="162"/>
      <c r="I1120" s="162"/>
      <c r="J1120" s="162"/>
      <c r="K1120" s="162"/>
      <c r="L1120" s="162"/>
      <c r="M1120" s="162"/>
      <c r="N1120" s="162"/>
      <c r="O1120" s="162"/>
      <c r="P1120" s="162"/>
      <c r="Q1120" s="162"/>
      <c r="R1120" s="162"/>
      <c r="S1120" s="162"/>
      <c r="T1120" s="162"/>
      <c r="U1120" s="162"/>
      <c r="V1120" s="162"/>
      <c r="W1120" s="169"/>
      <c r="X1120" s="169"/>
      <c r="Y1120" s="169"/>
      <c r="Z1120" s="169"/>
      <c r="AA1120" s="169"/>
      <c r="AB1120" s="169"/>
      <c r="AC1120" s="169"/>
      <c r="AD1120" s="169"/>
      <c r="AE1120" s="169"/>
      <c r="AF1120" s="169"/>
      <c r="AG1120" s="169"/>
      <c r="AH1120" s="169"/>
      <c r="AI1120" s="169"/>
    </row>
    <row r="1121" spans="1:35" ht="15" customHeight="1" outlineLevel="1" thickBot="1">
      <c r="A1121" s="159"/>
      <c r="B1121" s="160"/>
      <c r="C1121" s="161" t="s">
        <v>784</v>
      </c>
      <c r="D1121" s="162"/>
      <c r="E1121" s="162"/>
      <c r="F1121" s="162"/>
      <c r="G1121" s="162"/>
      <c r="H1121" s="162"/>
      <c r="I1121" s="162"/>
      <c r="J1121" s="162"/>
      <c r="K1121" s="162"/>
      <c r="L1121" s="162"/>
      <c r="M1121" s="162"/>
      <c r="N1121" s="162"/>
      <c r="O1121" s="162"/>
      <c r="P1121" s="162"/>
      <c r="Q1121" s="162"/>
      <c r="R1121" s="162"/>
      <c r="S1121" s="162"/>
      <c r="T1121" s="162"/>
      <c r="U1121" s="162"/>
      <c r="V1121" s="162"/>
      <c r="W1121" s="413">
        <f>W1118/W1119</f>
        <v>-1413.936108</v>
      </c>
      <c r="X1121" s="413"/>
      <c r="Y1121" s="413"/>
      <c r="Z1121" s="413"/>
      <c r="AA1121" s="413"/>
      <c r="AB1121" s="413"/>
      <c r="AC1121" s="308"/>
      <c r="AD1121" s="413">
        <f>AD1118/AD1119</f>
        <v>-542.77138725</v>
      </c>
      <c r="AE1121" s="413"/>
      <c r="AF1121" s="413"/>
      <c r="AG1121" s="413"/>
      <c r="AH1121" s="413"/>
      <c r="AI1121" s="413"/>
    </row>
    <row r="1122" spans="1:35" ht="1.5" customHeight="1" thickTop="1">
      <c r="A1122" s="159"/>
      <c r="B1122" s="181"/>
      <c r="C1122" s="162"/>
      <c r="D1122" s="184"/>
      <c r="E1122" s="162"/>
      <c r="F1122" s="162"/>
      <c r="G1122" s="162"/>
      <c r="H1122" s="162"/>
      <c r="I1122" s="162"/>
      <c r="J1122" s="162"/>
      <c r="K1122" s="162"/>
      <c r="L1122" s="162"/>
      <c r="M1122" s="162"/>
      <c r="N1122" s="162"/>
      <c r="O1122" s="162"/>
      <c r="P1122" s="162"/>
      <c r="Q1122" s="162"/>
      <c r="R1122" s="162"/>
      <c r="S1122" s="162"/>
      <c r="T1122" s="162"/>
      <c r="U1122" s="162"/>
      <c r="V1122" s="162"/>
      <c r="W1122" s="414"/>
      <c r="X1122" s="414"/>
      <c r="Y1122" s="414"/>
      <c r="Z1122" s="414"/>
      <c r="AA1122" s="414"/>
      <c r="AB1122" s="414"/>
      <c r="AC1122" s="163"/>
      <c r="AD1122" s="414"/>
      <c r="AE1122" s="414"/>
      <c r="AF1122" s="414"/>
      <c r="AG1122" s="414"/>
      <c r="AH1122" s="414"/>
      <c r="AI1122" s="414"/>
    </row>
    <row r="1123" spans="1:35" ht="12.75" customHeight="1" outlineLevel="1">
      <c r="A1123" s="159"/>
      <c r="B1123" s="160"/>
      <c r="C1123" s="162"/>
      <c r="D1123" s="162"/>
      <c r="E1123" s="162"/>
      <c r="F1123" s="162"/>
      <c r="G1123" s="162"/>
      <c r="H1123" s="162"/>
      <c r="I1123" s="162"/>
      <c r="J1123" s="162"/>
      <c r="K1123" s="162"/>
      <c r="L1123" s="162"/>
      <c r="M1123" s="162"/>
      <c r="N1123" s="162"/>
      <c r="O1123" s="162"/>
      <c r="P1123" s="162"/>
      <c r="Q1123" s="162"/>
      <c r="R1123" s="162"/>
      <c r="S1123" s="162"/>
      <c r="T1123" s="162"/>
      <c r="U1123" s="162"/>
      <c r="V1123" s="162"/>
      <c r="W1123" s="163"/>
      <c r="X1123" s="163"/>
      <c r="Y1123" s="163"/>
      <c r="Z1123" s="163"/>
      <c r="AA1123" s="163"/>
      <c r="AB1123" s="163"/>
      <c r="AC1123" s="163"/>
      <c r="AD1123" s="163"/>
      <c r="AE1123" s="163"/>
      <c r="AF1123" s="163"/>
      <c r="AG1123" s="163"/>
      <c r="AH1123" s="163"/>
      <c r="AI1123" s="163"/>
    </row>
    <row r="1124" spans="1:35" ht="43.5" customHeight="1" hidden="1" outlineLevel="1" thickTop="1">
      <c r="A1124" s="159"/>
      <c r="B1124" s="160"/>
      <c r="C1124" s="374" t="s">
        <v>785</v>
      </c>
      <c r="D1124" s="374"/>
      <c r="E1124" s="374"/>
      <c r="F1124" s="374"/>
      <c r="G1124" s="374"/>
      <c r="H1124" s="374"/>
      <c r="I1124" s="374"/>
      <c r="J1124" s="374"/>
      <c r="K1124" s="374"/>
      <c r="L1124" s="374"/>
      <c r="M1124" s="374"/>
      <c r="N1124" s="374"/>
      <c r="O1124" s="374"/>
      <c r="P1124" s="374"/>
      <c r="Q1124" s="374"/>
      <c r="R1124" s="374"/>
      <c r="S1124" s="374"/>
      <c r="T1124" s="374"/>
      <c r="U1124" s="374"/>
      <c r="V1124" s="374"/>
      <c r="W1124" s="374"/>
      <c r="X1124" s="374"/>
      <c r="Y1124" s="374"/>
      <c r="Z1124" s="374"/>
      <c r="AA1124" s="374"/>
      <c r="AB1124" s="374"/>
      <c r="AC1124" s="374"/>
      <c r="AD1124" s="374"/>
      <c r="AE1124" s="374"/>
      <c r="AF1124" s="374"/>
      <c r="AG1124" s="374"/>
      <c r="AH1124" s="374"/>
      <c r="AI1124" s="374"/>
    </row>
    <row r="1125" spans="1:35" ht="1.5" customHeight="1" collapsed="1">
      <c r="A1125" s="159"/>
      <c r="B1125" s="160"/>
      <c r="C1125" s="161"/>
      <c r="D1125" s="162"/>
      <c r="E1125" s="162"/>
      <c r="F1125" s="162"/>
      <c r="G1125" s="162"/>
      <c r="H1125" s="162"/>
      <c r="I1125" s="162"/>
      <c r="J1125" s="162"/>
      <c r="K1125" s="162"/>
      <c r="L1125" s="162"/>
      <c r="M1125" s="162"/>
      <c r="N1125" s="162"/>
      <c r="O1125" s="162"/>
      <c r="P1125" s="162"/>
      <c r="Q1125" s="162"/>
      <c r="R1125" s="162"/>
      <c r="S1125" s="162"/>
      <c r="T1125" s="162"/>
      <c r="U1125" s="162"/>
      <c r="V1125" s="162"/>
      <c r="W1125" s="163"/>
      <c r="X1125" s="163"/>
      <c r="Y1125" s="163"/>
      <c r="Z1125" s="163"/>
      <c r="AA1125" s="163"/>
      <c r="AB1125" s="163"/>
      <c r="AC1125" s="163"/>
      <c r="AD1125" s="163"/>
      <c r="AE1125" s="163"/>
      <c r="AF1125" s="163"/>
      <c r="AG1125" s="163"/>
      <c r="AH1125" s="163"/>
      <c r="AI1125" s="163"/>
    </row>
    <row r="1126" spans="1:35" ht="12.75" customHeight="1" outlineLevel="1">
      <c r="A1126" s="159"/>
      <c r="B1126" s="160"/>
      <c r="C1126" s="162"/>
      <c r="D1126" s="162"/>
      <c r="E1126" s="162"/>
      <c r="F1126" s="162"/>
      <c r="G1126" s="162"/>
      <c r="H1126" s="162"/>
      <c r="I1126" s="162"/>
      <c r="J1126" s="162"/>
      <c r="K1126" s="162"/>
      <c r="L1126" s="162"/>
      <c r="M1126" s="162"/>
      <c r="N1126" s="162"/>
      <c r="O1126" s="162"/>
      <c r="P1126" s="162"/>
      <c r="Q1126" s="162"/>
      <c r="R1126" s="162"/>
      <c r="S1126" s="162"/>
      <c r="T1126" s="162"/>
      <c r="U1126" s="162"/>
      <c r="V1126" s="162"/>
      <c r="W1126" s="163"/>
      <c r="X1126" s="163"/>
      <c r="Y1126" s="163"/>
      <c r="Z1126" s="163"/>
      <c r="AA1126" s="163"/>
      <c r="AB1126" s="163"/>
      <c r="AC1126" s="163"/>
      <c r="AD1126" s="163"/>
      <c r="AE1126" s="163"/>
      <c r="AF1126" s="163"/>
      <c r="AG1126" s="163"/>
      <c r="AH1126" s="163"/>
      <c r="AI1126" s="163"/>
    </row>
    <row r="1127" spans="1:35" ht="15" customHeight="1" outlineLevel="1">
      <c r="A1127" s="159">
        <v>26</v>
      </c>
      <c r="B1127" s="160" t="s">
        <v>194</v>
      </c>
      <c r="C1127" s="185" t="s">
        <v>786</v>
      </c>
      <c r="D1127" s="182"/>
      <c r="E1127" s="182"/>
      <c r="F1127" s="182"/>
      <c r="G1127" s="182"/>
      <c r="H1127" s="182"/>
      <c r="I1127" s="182"/>
      <c r="J1127" s="182"/>
      <c r="K1127" s="182"/>
      <c r="L1127" s="182"/>
      <c r="M1127" s="182"/>
      <c r="N1127" s="182"/>
      <c r="O1127" s="182"/>
      <c r="P1127" s="182"/>
      <c r="Q1127" s="182"/>
      <c r="R1127" s="182"/>
      <c r="S1127" s="182"/>
      <c r="T1127" s="182"/>
      <c r="U1127" s="182"/>
      <c r="V1127" s="182"/>
      <c r="W1127" s="183"/>
      <c r="X1127" s="183"/>
      <c r="Y1127" s="183"/>
      <c r="Z1127" s="183"/>
      <c r="AA1127" s="183"/>
      <c r="AB1127" s="183"/>
      <c r="AC1127" s="163"/>
      <c r="AD1127" s="163"/>
      <c r="AE1127" s="163"/>
      <c r="AF1127" s="163"/>
      <c r="AG1127" s="163"/>
      <c r="AH1127" s="163"/>
      <c r="AI1127" s="163"/>
    </row>
    <row r="1128" spans="1:35" ht="15" customHeight="1" outlineLevel="1">
      <c r="A1128" s="159"/>
      <c r="B1128" s="160"/>
      <c r="C1128" s="185" t="s">
        <v>787</v>
      </c>
      <c r="D1128" s="182"/>
      <c r="E1128" s="182"/>
      <c r="F1128" s="182"/>
      <c r="G1128" s="182"/>
      <c r="H1128" s="182"/>
      <c r="I1128" s="182"/>
      <c r="J1128" s="182"/>
      <c r="K1128" s="182"/>
      <c r="L1128" s="182"/>
      <c r="M1128" s="182"/>
      <c r="N1128" s="182"/>
      <c r="O1128" s="182"/>
      <c r="P1128" s="182"/>
      <c r="Q1128" s="182"/>
      <c r="R1128" s="182"/>
      <c r="S1128" s="182"/>
      <c r="T1128" s="182"/>
      <c r="U1128" s="182"/>
      <c r="V1128" s="182"/>
      <c r="W1128" s="164"/>
      <c r="X1128" s="164"/>
      <c r="Y1128" s="164"/>
      <c r="Z1128" s="164"/>
      <c r="AA1128" s="164"/>
      <c r="AB1128" s="164"/>
      <c r="AC1128" s="164"/>
      <c r="AD1128" s="164"/>
      <c r="AE1128" s="164"/>
      <c r="AF1128" s="164"/>
      <c r="AG1128" s="164"/>
      <c r="AH1128" s="164"/>
      <c r="AI1128" s="164"/>
    </row>
    <row r="1129" spans="1:35" ht="15" customHeight="1" outlineLevel="1">
      <c r="A1129" s="159"/>
      <c r="B1129" s="160"/>
      <c r="C1129" s="182"/>
      <c r="D1129" s="182"/>
      <c r="E1129" s="182"/>
      <c r="F1129" s="182"/>
      <c r="G1129" s="182"/>
      <c r="H1129" s="182"/>
      <c r="I1129" s="182"/>
      <c r="J1129" s="182"/>
      <c r="K1129" s="182"/>
      <c r="L1129" s="182"/>
      <c r="M1129" s="182"/>
      <c r="N1129" s="182"/>
      <c r="O1129" s="412" t="s">
        <v>788</v>
      </c>
      <c r="P1129" s="412"/>
      <c r="Q1129" s="412"/>
      <c r="R1129" s="412"/>
      <c r="S1129" s="412"/>
      <c r="T1129" s="412"/>
      <c r="U1129" s="412"/>
      <c r="V1129" s="412"/>
      <c r="W1129" s="412"/>
      <c r="X1129" s="412"/>
      <c r="Y1129" s="412"/>
      <c r="Z1129" s="412"/>
      <c r="AA1129" s="412"/>
      <c r="AB1129" s="412"/>
      <c r="AC1129" s="412"/>
      <c r="AD1129" s="412"/>
      <c r="AE1129" s="412"/>
      <c r="AF1129" s="412"/>
      <c r="AG1129" s="412"/>
      <c r="AH1129" s="412"/>
      <c r="AI1129" s="412"/>
    </row>
    <row r="1130" spans="1:35" ht="15" customHeight="1" outlineLevel="1">
      <c r="A1130" s="159"/>
      <c r="B1130" s="160"/>
      <c r="C1130" s="182"/>
      <c r="D1130" s="182"/>
      <c r="E1130" s="182"/>
      <c r="F1130" s="182"/>
      <c r="G1130" s="182"/>
      <c r="H1130" s="182"/>
      <c r="I1130" s="182"/>
      <c r="J1130" s="182"/>
      <c r="K1130" s="182"/>
      <c r="L1130" s="182"/>
      <c r="M1130" s="182"/>
      <c r="N1130" s="182"/>
      <c r="O1130" s="410">
        <v>41547</v>
      </c>
      <c r="P1130" s="410"/>
      <c r="Q1130" s="410"/>
      <c r="R1130" s="410"/>
      <c r="S1130" s="410"/>
      <c r="T1130" s="410"/>
      <c r="U1130" s="410"/>
      <c r="V1130" s="410"/>
      <c r="W1130" s="410"/>
      <c r="X1130" s="410"/>
      <c r="Y1130" s="169"/>
      <c r="Z1130" s="411" t="s">
        <v>813</v>
      </c>
      <c r="AA1130" s="411"/>
      <c r="AB1130" s="411"/>
      <c r="AC1130" s="411"/>
      <c r="AD1130" s="411"/>
      <c r="AE1130" s="411"/>
      <c r="AF1130" s="411"/>
      <c r="AG1130" s="411"/>
      <c r="AH1130" s="411"/>
      <c r="AI1130" s="411"/>
    </row>
    <row r="1131" spans="1:35" ht="15" customHeight="1" outlineLevel="1">
      <c r="A1131" s="159"/>
      <c r="B1131" s="160"/>
      <c r="C1131" s="182"/>
      <c r="D1131" s="182"/>
      <c r="E1131" s="182"/>
      <c r="F1131" s="182"/>
      <c r="G1131" s="182"/>
      <c r="H1131" s="182"/>
      <c r="I1131" s="182"/>
      <c r="J1131" s="182"/>
      <c r="K1131" s="182"/>
      <c r="L1131" s="182"/>
      <c r="M1131" s="182"/>
      <c r="N1131" s="182"/>
      <c r="O1131" s="410" t="s">
        <v>789</v>
      </c>
      <c r="P1131" s="410"/>
      <c r="Q1131" s="410"/>
      <c r="R1131" s="410"/>
      <c r="S1131" s="410"/>
      <c r="T1131" s="269"/>
      <c r="U1131" s="410" t="s">
        <v>790</v>
      </c>
      <c r="V1131" s="410"/>
      <c r="W1131" s="410"/>
      <c r="X1131" s="410"/>
      <c r="Y1131" s="175"/>
      <c r="Z1131" s="411" t="s">
        <v>789</v>
      </c>
      <c r="AA1131" s="411"/>
      <c r="AB1131" s="411"/>
      <c r="AC1131" s="411"/>
      <c r="AD1131" s="411"/>
      <c r="AE1131" s="175"/>
      <c r="AF1131" s="411" t="s">
        <v>790</v>
      </c>
      <c r="AG1131" s="411"/>
      <c r="AH1131" s="411"/>
      <c r="AI1131" s="411"/>
    </row>
    <row r="1132" spans="1:35" ht="15" customHeight="1" outlineLevel="1">
      <c r="A1132" s="159"/>
      <c r="B1132" s="160"/>
      <c r="C1132" s="168"/>
      <c r="D1132" s="160"/>
      <c r="E1132" s="160"/>
      <c r="F1132" s="160"/>
      <c r="G1132" s="160"/>
      <c r="H1132" s="160"/>
      <c r="I1132" s="160"/>
      <c r="J1132" s="160"/>
      <c r="K1132" s="160"/>
      <c r="L1132" s="160"/>
      <c r="M1132" s="160"/>
      <c r="N1132" s="160"/>
      <c r="O1132" s="408" t="s">
        <v>11</v>
      </c>
      <c r="P1132" s="408"/>
      <c r="Q1132" s="408"/>
      <c r="R1132" s="408"/>
      <c r="S1132" s="408"/>
      <c r="T1132" s="162"/>
      <c r="U1132" s="409" t="s">
        <v>11</v>
      </c>
      <c r="V1132" s="409"/>
      <c r="W1132" s="409"/>
      <c r="X1132" s="409"/>
      <c r="Y1132" s="175"/>
      <c r="Z1132" s="407" t="s">
        <v>11</v>
      </c>
      <c r="AA1132" s="407"/>
      <c r="AB1132" s="407"/>
      <c r="AC1132" s="407"/>
      <c r="AD1132" s="407"/>
      <c r="AE1132" s="175"/>
      <c r="AF1132" s="407" t="s">
        <v>11</v>
      </c>
      <c r="AG1132" s="407"/>
      <c r="AH1132" s="407"/>
      <c r="AI1132" s="407"/>
    </row>
    <row r="1133" spans="1:35" ht="15" customHeight="1" outlineLevel="1">
      <c r="A1133" s="159"/>
      <c r="B1133" s="160"/>
      <c r="C1133" s="161" t="s">
        <v>313</v>
      </c>
      <c r="D1133" s="162"/>
      <c r="E1133" s="162"/>
      <c r="F1133" s="162"/>
      <c r="G1133" s="162"/>
      <c r="H1133" s="162"/>
      <c r="I1133" s="162"/>
      <c r="J1133" s="162"/>
      <c r="K1133" s="162"/>
      <c r="L1133" s="162"/>
      <c r="M1133" s="162"/>
      <c r="N1133" s="162"/>
      <c r="O1133" s="406"/>
      <c r="P1133" s="406"/>
      <c r="Q1133" s="406"/>
      <c r="R1133" s="406"/>
      <c r="S1133" s="406"/>
      <c r="T1133" s="270"/>
      <c r="U1133" s="406"/>
      <c r="V1133" s="406"/>
      <c r="W1133" s="406"/>
      <c r="X1133" s="406"/>
      <c r="Y1133" s="175"/>
      <c r="Z1133" s="407"/>
      <c r="AA1133" s="407"/>
      <c r="AB1133" s="407"/>
      <c r="AC1133" s="407"/>
      <c r="AD1133" s="407"/>
      <c r="AE1133" s="175"/>
      <c r="AF1133" s="407"/>
      <c r="AG1133" s="407"/>
      <c r="AH1133" s="407"/>
      <c r="AI1133" s="407"/>
    </row>
    <row r="1134" spans="1:35" ht="15" customHeight="1" outlineLevel="1">
      <c r="A1134" s="159"/>
      <c r="B1134" s="160"/>
      <c r="C1134" s="162" t="s">
        <v>319</v>
      </c>
      <c r="D1134" s="162"/>
      <c r="E1134" s="162"/>
      <c r="F1134" s="162"/>
      <c r="G1134" s="162"/>
      <c r="H1134" s="162"/>
      <c r="I1134" s="162"/>
      <c r="J1134" s="162"/>
      <c r="K1134" s="162"/>
      <c r="L1134" s="162"/>
      <c r="M1134" s="162"/>
      <c r="N1134" s="162"/>
      <c r="O1134" s="406">
        <v>2174109765</v>
      </c>
      <c r="P1134" s="406"/>
      <c r="Q1134" s="406"/>
      <c r="R1134" s="406"/>
      <c r="S1134" s="406"/>
      <c r="T1134" s="270"/>
      <c r="U1134" s="406"/>
      <c r="V1134" s="406"/>
      <c r="W1134" s="406"/>
      <c r="X1134" s="406"/>
      <c r="Y1134" s="175"/>
      <c r="Z1134" s="407">
        <v>6017757839</v>
      </c>
      <c r="AA1134" s="407"/>
      <c r="AB1134" s="407"/>
      <c r="AC1134" s="407"/>
      <c r="AD1134" s="407"/>
      <c r="AE1134" s="175"/>
      <c r="AF1134" s="407"/>
      <c r="AG1134" s="407"/>
      <c r="AH1134" s="407"/>
      <c r="AI1134" s="407"/>
    </row>
    <row r="1135" spans="1:35" ht="15" customHeight="1" outlineLevel="1">
      <c r="A1135" s="159"/>
      <c r="B1135" s="160"/>
      <c r="C1135" s="162" t="s">
        <v>791</v>
      </c>
      <c r="D1135" s="162"/>
      <c r="E1135" s="162"/>
      <c r="F1135" s="162"/>
      <c r="G1135" s="162"/>
      <c r="H1135" s="162"/>
      <c r="I1135" s="162"/>
      <c r="J1135" s="162"/>
      <c r="K1135" s="162"/>
      <c r="L1135" s="162"/>
      <c r="M1135" s="162"/>
      <c r="N1135" s="162"/>
      <c r="O1135" s="406">
        <v>8281625063</v>
      </c>
      <c r="P1135" s="406"/>
      <c r="Q1135" s="406"/>
      <c r="R1135" s="406"/>
      <c r="S1135" s="406"/>
      <c r="T1135" s="270"/>
      <c r="U1135" s="406">
        <v>119530000</v>
      </c>
      <c r="V1135" s="406"/>
      <c r="W1135" s="406"/>
      <c r="X1135" s="406"/>
      <c r="Y1135" s="175"/>
      <c r="Z1135" s="407">
        <v>8598524256</v>
      </c>
      <c r="AA1135" s="407"/>
      <c r="AB1135" s="407"/>
      <c r="AC1135" s="407"/>
      <c r="AD1135" s="407"/>
      <c r="AE1135" s="175"/>
      <c r="AF1135" s="407">
        <v>0</v>
      </c>
      <c r="AG1135" s="407"/>
      <c r="AH1135" s="407"/>
      <c r="AI1135" s="407"/>
    </row>
    <row r="1136" spans="1:35" ht="15" customHeight="1" hidden="1" outlineLevel="1">
      <c r="A1136" s="159"/>
      <c r="B1136" s="160"/>
      <c r="C1136" s="162" t="s">
        <v>792</v>
      </c>
      <c r="D1136" s="162"/>
      <c r="E1136" s="162"/>
      <c r="F1136" s="162"/>
      <c r="G1136" s="162"/>
      <c r="H1136" s="162"/>
      <c r="I1136" s="162"/>
      <c r="J1136" s="162"/>
      <c r="K1136" s="162"/>
      <c r="L1136" s="162"/>
      <c r="M1136" s="162"/>
      <c r="N1136" s="162"/>
      <c r="O1136" s="406"/>
      <c r="P1136" s="406"/>
      <c r="Q1136" s="406"/>
      <c r="R1136" s="406"/>
      <c r="S1136" s="406"/>
      <c r="T1136" s="270"/>
      <c r="U1136" s="406"/>
      <c r="V1136" s="406"/>
      <c r="W1136" s="406"/>
      <c r="X1136" s="406"/>
      <c r="Y1136" s="175"/>
      <c r="Z1136" s="407">
        <v>0</v>
      </c>
      <c r="AA1136" s="407"/>
      <c r="AB1136" s="407"/>
      <c r="AC1136" s="407"/>
      <c r="AD1136" s="407"/>
      <c r="AE1136" s="175"/>
      <c r="AF1136" s="407"/>
      <c r="AG1136" s="407"/>
      <c r="AH1136" s="407"/>
      <c r="AI1136" s="407"/>
    </row>
    <row r="1137" spans="1:35" ht="15" customHeight="1" outlineLevel="1">
      <c r="A1137" s="159"/>
      <c r="B1137" s="160"/>
      <c r="C1137" s="162" t="s">
        <v>793</v>
      </c>
      <c r="D1137" s="162"/>
      <c r="E1137" s="162"/>
      <c r="F1137" s="162"/>
      <c r="G1137" s="162"/>
      <c r="H1137" s="162"/>
      <c r="I1137" s="162"/>
      <c r="J1137" s="162"/>
      <c r="K1137" s="162"/>
      <c r="L1137" s="162"/>
      <c r="M1137" s="162"/>
      <c r="N1137" s="162"/>
      <c r="O1137" s="406">
        <v>1844363613</v>
      </c>
      <c r="P1137" s="406"/>
      <c r="Q1137" s="406"/>
      <c r="R1137" s="406"/>
      <c r="S1137" s="406"/>
      <c r="T1137" s="270"/>
      <c r="U1137" s="406">
        <v>0</v>
      </c>
      <c r="V1137" s="406"/>
      <c r="W1137" s="406"/>
      <c r="X1137" s="406"/>
      <c r="Y1137" s="175"/>
      <c r="Z1137" s="407">
        <v>1840000000</v>
      </c>
      <c r="AA1137" s="407"/>
      <c r="AB1137" s="407"/>
      <c r="AC1137" s="407"/>
      <c r="AD1137" s="407"/>
      <c r="AE1137" s="175"/>
      <c r="AF1137" s="407">
        <v>0</v>
      </c>
      <c r="AG1137" s="407"/>
      <c r="AH1137" s="407"/>
      <c r="AI1137" s="407"/>
    </row>
    <row r="1138" spans="1:35" ht="15" customHeight="1" hidden="1" outlineLevel="1">
      <c r="A1138" s="159"/>
      <c r="B1138" s="160"/>
      <c r="C1138" s="162" t="s">
        <v>794</v>
      </c>
      <c r="D1138" s="162"/>
      <c r="E1138" s="162"/>
      <c r="F1138" s="162"/>
      <c r="G1138" s="162"/>
      <c r="H1138" s="162"/>
      <c r="I1138" s="162"/>
      <c r="J1138" s="162"/>
      <c r="K1138" s="162"/>
      <c r="L1138" s="162"/>
      <c r="M1138" s="162"/>
      <c r="N1138" s="162"/>
      <c r="O1138" s="406">
        <v>0</v>
      </c>
      <c r="P1138" s="406"/>
      <c r="Q1138" s="406"/>
      <c r="R1138" s="406"/>
      <c r="S1138" s="406"/>
      <c r="T1138" s="270"/>
      <c r="U1138" s="406">
        <v>0</v>
      </c>
      <c r="V1138" s="406"/>
      <c r="W1138" s="406"/>
      <c r="X1138" s="406"/>
      <c r="Y1138" s="175"/>
      <c r="Z1138" s="407">
        <v>0</v>
      </c>
      <c r="AA1138" s="407"/>
      <c r="AB1138" s="407"/>
      <c r="AC1138" s="407"/>
      <c r="AD1138" s="407"/>
      <c r="AE1138" s="175"/>
      <c r="AF1138" s="407">
        <v>0</v>
      </c>
      <c r="AG1138" s="407"/>
      <c r="AH1138" s="407"/>
      <c r="AI1138" s="407"/>
    </row>
    <row r="1139" spans="1:35" ht="15" customHeight="1" outlineLevel="1">
      <c r="A1139" s="159"/>
      <c r="B1139" s="160"/>
      <c r="C1139" s="161"/>
      <c r="D1139" s="162"/>
      <c r="E1139" s="162"/>
      <c r="F1139" s="162"/>
      <c r="G1139" s="162"/>
      <c r="H1139" s="162"/>
      <c r="I1139" s="162"/>
      <c r="J1139" s="162"/>
      <c r="K1139" s="162"/>
      <c r="L1139" s="162"/>
      <c r="M1139" s="162"/>
      <c r="N1139" s="162"/>
      <c r="O1139" s="406"/>
      <c r="P1139" s="406"/>
      <c r="Q1139" s="406"/>
      <c r="R1139" s="406"/>
      <c r="S1139" s="406"/>
      <c r="T1139" s="270"/>
      <c r="U1139" s="406"/>
      <c r="V1139" s="406"/>
      <c r="W1139" s="406"/>
      <c r="X1139" s="406"/>
      <c r="Y1139" s="175"/>
      <c r="Z1139" s="407"/>
      <c r="AA1139" s="407"/>
      <c r="AB1139" s="407"/>
      <c r="AC1139" s="407"/>
      <c r="AD1139" s="407"/>
      <c r="AE1139" s="175"/>
      <c r="AF1139" s="407"/>
      <c r="AG1139" s="407"/>
      <c r="AH1139" s="407"/>
      <c r="AI1139" s="407"/>
    </row>
    <row r="1140" spans="1:35" ht="15" customHeight="1" outlineLevel="1" thickBot="1">
      <c r="A1140" s="159"/>
      <c r="B1140" s="160"/>
      <c r="C1140" s="170" t="s">
        <v>448</v>
      </c>
      <c r="D1140" s="160"/>
      <c r="E1140" s="160"/>
      <c r="F1140" s="160"/>
      <c r="G1140" s="160"/>
      <c r="H1140" s="160"/>
      <c r="I1140" s="160"/>
      <c r="J1140" s="160"/>
      <c r="K1140" s="160"/>
      <c r="L1140" s="160"/>
      <c r="M1140" s="160"/>
      <c r="N1140" s="160"/>
      <c r="O1140" s="404">
        <f>SUM(O1134:S1137)</f>
        <v>12300098441</v>
      </c>
      <c r="P1140" s="404"/>
      <c r="Q1140" s="404"/>
      <c r="R1140" s="404"/>
      <c r="S1140" s="404"/>
      <c r="T1140" s="271"/>
      <c r="U1140" s="404">
        <f>SUM(U1134:X1137)</f>
        <v>119530000</v>
      </c>
      <c r="V1140" s="404"/>
      <c r="W1140" s="404"/>
      <c r="X1140" s="404"/>
      <c r="Y1140" s="177"/>
      <c r="Z1140" s="404">
        <f>SUM(Z1134:AD1137)</f>
        <v>16456282095</v>
      </c>
      <c r="AA1140" s="404"/>
      <c r="AB1140" s="404"/>
      <c r="AC1140" s="404"/>
      <c r="AD1140" s="404"/>
      <c r="AE1140" s="177"/>
      <c r="AF1140" s="404">
        <v>0</v>
      </c>
      <c r="AG1140" s="404"/>
      <c r="AH1140" s="404"/>
      <c r="AI1140" s="404"/>
    </row>
    <row r="1141" spans="1:35" ht="15" customHeight="1" outlineLevel="1" thickTop="1">
      <c r="A1141" s="159"/>
      <c r="B1141" s="160"/>
      <c r="C1141" s="160"/>
      <c r="D1141" s="160"/>
      <c r="E1141" s="160"/>
      <c r="F1141" s="160"/>
      <c r="G1141" s="160"/>
      <c r="H1141" s="160"/>
      <c r="I1141" s="160"/>
      <c r="J1141" s="160"/>
      <c r="K1141" s="160"/>
      <c r="L1141" s="160"/>
      <c r="M1141" s="160"/>
      <c r="N1141" s="160"/>
      <c r="O1141" s="160"/>
      <c r="P1141" s="160"/>
      <c r="Q1141" s="160"/>
      <c r="R1141" s="160"/>
      <c r="S1141" s="160"/>
      <c r="T1141" s="160"/>
      <c r="U1141" s="162"/>
      <c r="V1141" s="162"/>
      <c r="W1141" s="405"/>
      <c r="X1141" s="405"/>
      <c r="Y1141" s="405"/>
      <c r="Z1141" s="405"/>
      <c r="AA1141" s="405"/>
      <c r="AB1141" s="405"/>
      <c r="AC1141" s="169"/>
      <c r="AD1141" s="405"/>
      <c r="AE1141" s="405"/>
      <c r="AF1141" s="405"/>
      <c r="AG1141" s="405"/>
      <c r="AH1141" s="405"/>
      <c r="AI1141" s="405"/>
    </row>
    <row r="1142" spans="1:35" ht="15" customHeight="1" outlineLevel="1">
      <c r="A1142" s="159"/>
      <c r="B1142" s="160"/>
      <c r="C1142" s="160"/>
      <c r="D1142" s="160"/>
      <c r="E1142" s="160"/>
      <c r="F1142" s="160"/>
      <c r="G1142" s="160"/>
      <c r="H1142" s="160"/>
      <c r="I1142" s="160"/>
      <c r="J1142" s="160"/>
      <c r="K1142" s="160"/>
      <c r="L1142" s="160"/>
      <c r="M1142" s="160"/>
      <c r="N1142" s="160"/>
      <c r="O1142" s="160"/>
      <c r="P1142" s="160"/>
      <c r="Q1142" s="160"/>
      <c r="R1142" s="160"/>
      <c r="S1142" s="160"/>
      <c r="T1142" s="160"/>
      <c r="U1142" s="162"/>
      <c r="V1142" s="162"/>
      <c r="W1142" s="401" t="s">
        <v>788</v>
      </c>
      <c r="X1142" s="401"/>
      <c r="Y1142" s="401"/>
      <c r="Z1142" s="401"/>
      <c r="AA1142" s="401"/>
      <c r="AB1142" s="401"/>
      <c r="AC1142" s="401"/>
      <c r="AD1142" s="401"/>
      <c r="AE1142" s="401"/>
      <c r="AF1142" s="401"/>
      <c r="AG1142" s="401"/>
      <c r="AH1142" s="401"/>
      <c r="AI1142" s="401"/>
    </row>
    <row r="1143" spans="1:35" ht="15" customHeight="1" outlineLevel="1">
      <c r="A1143" s="159"/>
      <c r="B1143" s="160"/>
      <c r="C1143" s="182"/>
      <c r="D1143" s="182"/>
      <c r="E1143" s="182"/>
      <c r="F1143" s="182"/>
      <c r="G1143" s="182"/>
      <c r="H1143" s="182"/>
      <c r="I1143" s="182"/>
      <c r="J1143" s="182"/>
      <c r="K1143" s="182"/>
      <c r="L1143" s="182"/>
      <c r="M1143" s="182"/>
      <c r="N1143" s="182"/>
      <c r="O1143" s="182"/>
      <c r="P1143" s="182"/>
      <c r="Q1143" s="182"/>
      <c r="R1143" s="182"/>
      <c r="S1143" s="182"/>
      <c r="T1143" s="182"/>
      <c r="U1143" s="182"/>
      <c r="V1143" s="182"/>
      <c r="W1143" s="402" t="s">
        <v>812</v>
      </c>
      <c r="X1143" s="402"/>
      <c r="Y1143" s="402"/>
      <c r="Z1143" s="402"/>
      <c r="AA1143" s="402"/>
      <c r="AB1143" s="402"/>
      <c r="AC1143" s="166"/>
      <c r="AD1143" s="402" t="s">
        <v>813</v>
      </c>
      <c r="AE1143" s="402"/>
      <c r="AF1143" s="402"/>
      <c r="AG1143" s="402"/>
      <c r="AH1143" s="402"/>
      <c r="AI1143" s="402"/>
    </row>
    <row r="1144" spans="1:35" ht="15" customHeight="1" outlineLevel="1">
      <c r="A1144" s="159"/>
      <c r="B1144" s="160"/>
      <c r="C1144" s="182"/>
      <c r="D1144" s="182"/>
      <c r="E1144" s="182"/>
      <c r="F1144" s="182"/>
      <c r="G1144" s="182"/>
      <c r="H1144" s="182"/>
      <c r="I1144" s="182"/>
      <c r="J1144" s="182"/>
      <c r="K1144" s="182"/>
      <c r="L1144" s="182"/>
      <c r="M1144" s="182"/>
      <c r="N1144" s="182"/>
      <c r="O1144" s="182"/>
      <c r="P1144" s="182"/>
      <c r="Q1144" s="182"/>
      <c r="R1144" s="182"/>
      <c r="S1144" s="182"/>
      <c r="T1144" s="182"/>
      <c r="U1144" s="182"/>
      <c r="V1144" s="182"/>
      <c r="W1144" s="403" t="s">
        <v>11</v>
      </c>
      <c r="X1144" s="403"/>
      <c r="Y1144" s="403"/>
      <c r="Z1144" s="403"/>
      <c r="AA1144" s="403"/>
      <c r="AB1144" s="403"/>
      <c r="AC1144" s="166"/>
      <c r="AD1144" s="403" t="s">
        <v>11</v>
      </c>
      <c r="AE1144" s="403"/>
      <c r="AF1144" s="403"/>
      <c r="AG1144" s="403"/>
      <c r="AH1144" s="403"/>
      <c r="AI1144" s="403"/>
    </row>
    <row r="1145" spans="1:35" ht="15" customHeight="1" outlineLevel="1">
      <c r="A1145" s="159"/>
      <c r="B1145" s="160"/>
      <c r="C1145" s="185" t="s">
        <v>315</v>
      </c>
      <c r="D1145" s="182"/>
      <c r="E1145" s="182"/>
      <c r="F1145" s="182"/>
      <c r="G1145" s="182"/>
      <c r="H1145" s="182"/>
      <c r="I1145" s="182"/>
      <c r="J1145" s="182"/>
      <c r="K1145" s="182"/>
      <c r="L1145" s="182"/>
      <c r="M1145" s="182"/>
      <c r="N1145" s="182"/>
      <c r="O1145" s="182"/>
      <c r="P1145" s="182"/>
      <c r="Q1145" s="182"/>
      <c r="R1145" s="182"/>
      <c r="S1145" s="182"/>
      <c r="T1145" s="182"/>
      <c r="U1145" s="182"/>
      <c r="V1145" s="182"/>
      <c r="W1145" s="209"/>
      <c r="X1145" s="209"/>
      <c r="Y1145" s="209"/>
      <c r="Z1145" s="209"/>
      <c r="AA1145" s="209"/>
      <c r="AB1145" s="209"/>
      <c r="AC1145" s="178"/>
      <c r="AD1145" s="209"/>
      <c r="AE1145" s="209"/>
      <c r="AF1145" s="209"/>
      <c r="AG1145" s="209"/>
      <c r="AH1145" s="209"/>
      <c r="AI1145" s="209"/>
    </row>
    <row r="1146" spans="1:35" ht="15" customHeight="1" outlineLevel="1">
      <c r="A1146" s="159"/>
      <c r="B1146" s="160"/>
      <c r="C1146" s="168" t="s">
        <v>795</v>
      </c>
      <c r="D1146" s="160"/>
      <c r="E1146" s="160"/>
      <c r="F1146" s="160"/>
      <c r="G1146" s="160"/>
      <c r="H1146" s="160"/>
      <c r="I1146" s="160"/>
      <c r="J1146" s="160"/>
      <c r="K1146" s="160"/>
      <c r="L1146" s="160"/>
      <c r="M1146" s="160"/>
      <c r="N1146" s="160"/>
      <c r="O1146" s="160"/>
      <c r="P1146" s="160"/>
      <c r="Q1146" s="160"/>
      <c r="R1146" s="160"/>
      <c r="S1146" s="160"/>
      <c r="T1146" s="160"/>
      <c r="U1146" s="162"/>
      <c r="V1146" s="162"/>
      <c r="W1146" s="375">
        <v>0</v>
      </c>
      <c r="X1146" s="375"/>
      <c r="Y1146" s="375"/>
      <c r="Z1146" s="375"/>
      <c r="AA1146" s="375"/>
      <c r="AB1146" s="375"/>
      <c r="AC1146" s="169"/>
      <c r="AD1146" s="375">
        <v>226000000</v>
      </c>
      <c r="AE1146" s="375"/>
      <c r="AF1146" s="375"/>
      <c r="AG1146" s="375"/>
      <c r="AH1146" s="375"/>
      <c r="AI1146" s="375"/>
    </row>
    <row r="1147" spans="1:35" ht="15" customHeight="1" outlineLevel="1">
      <c r="A1147" s="159"/>
      <c r="B1147" s="160"/>
      <c r="C1147" s="162" t="s">
        <v>796</v>
      </c>
      <c r="D1147" s="162"/>
      <c r="E1147" s="162"/>
      <c r="F1147" s="162"/>
      <c r="G1147" s="162"/>
      <c r="H1147" s="162"/>
      <c r="I1147" s="162"/>
      <c r="J1147" s="162"/>
      <c r="K1147" s="162"/>
      <c r="L1147" s="162"/>
      <c r="M1147" s="162"/>
      <c r="N1147" s="162"/>
      <c r="O1147" s="162"/>
      <c r="P1147" s="162"/>
      <c r="Q1147" s="162"/>
      <c r="R1147" s="162"/>
      <c r="S1147" s="162"/>
      <c r="T1147" s="162"/>
      <c r="U1147" s="162"/>
      <c r="V1147" s="162"/>
      <c r="W1147" s="375">
        <v>6417894993</v>
      </c>
      <c r="X1147" s="375"/>
      <c r="Y1147" s="375"/>
      <c r="Z1147" s="375"/>
      <c r="AA1147" s="375"/>
      <c r="AB1147" s="375"/>
      <c r="AC1147" s="169"/>
      <c r="AD1147" s="375">
        <v>3673768542</v>
      </c>
      <c r="AE1147" s="375"/>
      <c r="AF1147" s="375"/>
      <c r="AG1147" s="375"/>
      <c r="AH1147" s="375"/>
      <c r="AI1147" s="375"/>
    </row>
    <row r="1148" spans="1:35" ht="15" customHeight="1" outlineLevel="1">
      <c r="A1148" s="159"/>
      <c r="B1148" s="160"/>
      <c r="C1148" s="162" t="s">
        <v>371</v>
      </c>
      <c r="D1148" s="162"/>
      <c r="E1148" s="162"/>
      <c r="F1148" s="162"/>
      <c r="G1148" s="162"/>
      <c r="H1148" s="162"/>
      <c r="I1148" s="162"/>
      <c r="J1148" s="162"/>
      <c r="K1148" s="162"/>
      <c r="L1148" s="162"/>
      <c r="M1148" s="162"/>
      <c r="N1148" s="162"/>
      <c r="O1148" s="162"/>
      <c r="P1148" s="162"/>
      <c r="Q1148" s="162"/>
      <c r="R1148" s="162"/>
      <c r="S1148" s="162"/>
      <c r="T1148" s="162"/>
      <c r="U1148" s="162"/>
      <c r="V1148" s="162"/>
      <c r="W1148" s="375">
        <v>1363115997</v>
      </c>
      <c r="X1148" s="375"/>
      <c r="Y1148" s="375"/>
      <c r="Z1148" s="375"/>
      <c r="AA1148" s="375"/>
      <c r="AB1148" s="375"/>
      <c r="AC1148" s="169"/>
      <c r="AD1148" s="375">
        <v>1140294782</v>
      </c>
      <c r="AE1148" s="375"/>
      <c r="AF1148" s="375"/>
      <c r="AG1148" s="375"/>
      <c r="AH1148" s="375"/>
      <c r="AI1148" s="375"/>
    </row>
    <row r="1149" spans="1:35" ht="15" customHeight="1" outlineLevel="1">
      <c r="A1149" s="159"/>
      <c r="B1149" s="160"/>
      <c r="C1149" s="162"/>
      <c r="D1149" s="162"/>
      <c r="E1149" s="162"/>
      <c r="F1149" s="162"/>
      <c r="G1149" s="162"/>
      <c r="H1149" s="162"/>
      <c r="I1149" s="162"/>
      <c r="J1149" s="162"/>
      <c r="K1149" s="162"/>
      <c r="L1149" s="162"/>
      <c r="M1149" s="162"/>
      <c r="N1149" s="162"/>
      <c r="O1149" s="162"/>
      <c r="P1149" s="162"/>
      <c r="Q1149" s="162"/>
      <c r="R1149" s="162"/>
      <c r="S1149" s="162"/>
      <c r="T1149" s="162"/>
      <c r="U1149" s="162"/>
      <c r="V1149" s="162"/>
      <c r="W1149" s="169"/>
      <c r="X1149" s="169"/>
      <c r="Y1149" s="169"/>
      <c r="Z1149" s="169"/>
      <c r="AA1149" s="169"/>
      <c r="AB1149" s="169"/>
      <c r="AC1149" s="169"/>
      <c r="AD1149" s="169"/>
      <c r="AE1149" s="169"/>
      <c r="AF1149" s="169"/>
      <c r="AG1149" s="169"/>
      <c r="AH1149" s="169"/>
      <c r="AI1149" s="169"/>
    </row>
    <row r="1150" spans="1:35" ht="15" customHeight="1" outlineLevel="1" thickBot="1">
      <c r="A1150" s="159"/>
      <c r="B1150" s="160"/>
      <c r="C1150" s="170" t="s">
        <v>448</v>
      </c>
      <c r="D1150" s="160"/>
      <c r="E1150" s="160"/>
      <c r="F1150" s="160"/>
      <c r="G1150" s="160"/>
      <c r="H1150" s="160"/>
      <c r="I1150" s="160"/>
      <c r="J1150" s="160"/>
      <c r="K1150" s="160"/>
      <c r="L1150" s="160"/>
      <c r="M1150" s="160"/>
      <c r="N1150" s="160"/>
      <c r="O1150" s="160"/>
      <c r="P1150" s="160"/>
      <c r="Q1150" s="160"/>
      <c r="R1150" s="160"/>
      <c r="S1150" s="160"/>
      <c r="T1150" s="160"/>
      <c r="U1150" s="162"/>
      <c r="V1150" s="162"/>
      <c r="W1150" s="376">
        <f>SUM(W1146:AB1148)</f>
        <v>7781010990</v>
      </c>
      <c r="X1150" s="376"/>
      <c r="Y1150" s="376"/>
      <c r="Z1150" s="376"/>
      <c r="AA1150" s="376"/>
      <c r="AB1150" s="376"/>
      <c r="AC1150" s="169"/>
      <c r="AD1150" s="376">
        <f>SUM(AD1146:AI1148)</f>
        <v>5040063324</v>
      </c>
      <c r="AE1150" s="376"/>
      <c r="AF1150" s="376"/>
      <c r="AG1150" s="376"/>
      <c r="AH1150" s="376"/>
      <c r="AI1150" s="376"/>
    </row>
    <row r="1151" spans="1:35" ht="15" customHeight="1" outlineLevel="1" thickTop="1">
      <c r="A1151" s="159"/>
      <c r="B1151" s="160"/>
      <c r="C1151" s="374"/>
      <c r="D1151" s="374"/>
      <c r="E1151" s="374"/>
      <c r="F1151" s="374"/>
      <c r="G1151" s="374"/>
      <c r="H1151" s="374"/>
      <c r="I1151" s="374"/>
      <c r="J1151" s="374"/>
      <c r="K1151" s="374"/>
      <c r="L1151" s="374"/>
      <c r="M1151" s="374"/>
      <c r="N1151" s="374"/>
      <c r="O1151" s="374"/>
      <c r="P1151" s="374"/>
      <c r="Q1151" s="374"/>
      <c r="R1151" s="374"/>
      <c r="S1151" s="374"/>
      <c r="T1151" s="374"/>
      <c r="U1151" s="374"/>
      <c r="V1151" s="374"/>
      <c r="W1151" s="374"/>
      <c r="X1151" s="374"/>
      <c r="Y1151" s="374"/>
      <c r="Z1151" s="374"/>
      <c r="AA1151" s="374"/>
      <c r="AB1151" s="374"/>
      <c r="AC1151" s="374"/>
      <c r="AD1151" s="374"/>
      <c r="AE1151" s="374"/>
      <c r="AF1151" s="374"/>
      <c r="AG1151" s="374"/>
      <c r="AH1151" s="374"/>
      <c r="AI1151" s="374"/>
    </row>
    <row r="1152" spans="1:35" ht="15" customHeight="1" outlineLevel="1">
      <c r="A1152" s="144"/>
      <c r="B1152" s="168"/>
      <c r="C1152" s="160"/>
      <c r="D1152" s="272"/>
      <c r="E1152" s="272"/>
      <c r="F1152" s="272"/>
      <c r="G1152" s="272"/>
      <c r="H1152" s="272"/>
      <c r="I1152" s="272"/>
      <c r="J1152" s="272"/>
      <c r="K1152" s="272"/>
      <c r="L1152" s="272"/>
      <c r="M1152" s="272"/>
      <c r="N1152" s="272"/>
      <c r="O1152" s="272"/>
      <c r="P1152" s="272"/>
      <c r="Q1152" s="272"/>
      <c r="R1152" s="272"/>
      <c r="S1152" s="272"/>
      <c r="T1152" s="272"/>
      <c r="U1152" s="272"/>
      <c r="V1152" s="273"/>
      <c r="W1152" s="273"/>
      <c r="X1152" s="398" t="s">
        <v>831</v>
      </c>
      <c r="Y1152" s="398"/>
      <c r="Z1152" s="398"/>
      <c r="AA1152" s="398"/>
      <c r="AB1152" s="398"/>
      <c r="AC1152" s="398"/>
      <c r="AD1152" s="398"/>
      <c r="AE1152" s="398"/>
      <c r="AF1152" s="398"/>
      <c r="AG1152" s="398"/>
      <c r="AH1152" s="398"/>
      <c r="AI1152" s="398"/>
    </row>
    <row r="1153" spans="1:43" ht="15" customHeight="1" outlineLevel="1">
      <c r="A1153" s="332" t="s">
        <v>798</v>
      </c>
      <c r="B1153" s="332"/>
      <c r="C1153" s="332"/>
      <c r="D1153" s="332"/>
      <c r="E1153" s="332"/>
      <c r="F1153" s="332"/>
      <c r="G1153" s="332"/>
      <c r="H1153" s="332"/>
      <c r="I1153" s="332"/>
      <c r="J1153" s="332" t="s">
        <v>800</v>
      </c>
      <c r="K1153" s="332"/>
      <c r="L1153" s="332"/>
      <c r="M1153" s="332"/>
      <c r="N1153" s="332"/>
      <c r="O1153" s="332"/>
      <c r="P1153" s="332"/>
      <c r="Q1153" s="332"/>
      <c r="R1153" s="332"/>
      <c r="S1153" s="332"/>
      <c r="T1153" s="332"/>
      <c r="U1153" s="332"/>
      <c r="V1153" s="332"/>
      <c r="W1153" s="332"/>
      <c r="X1153" s="332" t="s">
        <v>828</v>
      </c>
      <c r="Y1153" s="332"/>
      <c r="Z1153" s="332"/>
      <c r="AA1153" s="332"/>
      <c r="AB1153" s="332"/>
      <c r="AC1153" s="332"/>
      <c r="AD1153" s="332"/>
      <c r="AE1153" s="332"/>
      <c r="AF1153" s="332"/>
      <c r="AG1153" s="332"/>
      <c r="AH1153" s="332"/>
      <c r="AI1153" s="332"/>
      <c r="AJ1153" s="285"/>
      <c r="AK1153" s="285"/>
      <c r="AL1153" s="285"/>
      <c r="AM1153" s="285"/>
      <c r="AN1153" s="285"/>
      <c r="AO1153" s="285"/>
      <c r="AP1153" s="285"/>
      <c r="AQ1153" s="285"/>
    </row>
    <row r="1154" spans="1:43" ht="12.75" customHeight="1" outlineLevel="1">
      <c r="A1154" s="22"/>
      <c r="B1154" s="45"/>
      <c r="C1154" s="46"/>
      <c r="D1154" s="47"/>
      <c r="E1154" s="47"/>
      <c r="F1154" s="47"/>
      <c r="G1154" s="47"/>
      <c r="H1154" s="47"/>
      <c r="I1154" s="47"/>
      <c r="J1154" s="47"/>
      <c r="K1154" s="16"/>
      <c r="L1154" s="47"/>
      <c r="M1154" s="47"/>
      <c r="N1154" s="47"/>
      <c r="O1154" s="47"/>
      <c r="P1154" s="47"/>
      <c r="Q1154" s="47"/>
      <c r="R1154" s="47"/>
      <c r="S1154" s="16"/>
      <c r="T1154" s="47"/>
      <c r="U1154" s="47"/>
      <c r="V1154" s="48"/>
      <c r="W1154" s="48"/>
      <c r="X1154" s="48"/>
      <c r="Y1154" s="48"/>
      <c r="Z1154" s="48"/>
      <c r="AA1154" s="48"/>
      <c r="AB1154" s="47"/>
      <c r="AC1154" s="16"/>
      <c r="AD1154" s="47"/>
      <c r="AE1154" s="47"/>
      <c r="AF1154" s="47"/>
      <c r="AG1154" s="47"/>
      <c r="AH1154" s="47"/>
      <c r="AI1154" s="47"/>
      <c r="AJ1154" s="47"/>
      <c r="AK1154" s="47"/>
      <c r="AL1154" s="16"/>
      <c r="AM1154" s="16"/>
      <c r="AN1154" s="16"/>
      <c r="AO1154" s="16"/>
      <c r="AP1154" s="16"/>
      <c r="AQ1154" s="16"/>
    </row>
    <row r="1155" spans="1:43" ht="12.75" customHeight="1" outlineLevel="1">
      <c r="A1155" s="22"/>
      <c r="B1155" s="45"/>
      <c r="C1155" s="46"/>
      <c r="D1155" s="47"/>
      <c r="E1155" s="47"/>
      <c r="F1155" s="47"/>
      <c r="G1155" s="47"/>
      <c r="H1155" s="47"/>
      <c r="I1155" s="47"/>
      <c r="J1155" s="47"/>
      <c r="K1155" s="16"/>
      <c r="L1155" s="47"/>
      <c r="M1155" s="47"/>
      <c r="N1155" s="47"/>
      <c r="O1155" s="47"/>
      <c r="P1155" s="47"/>
      <c r="Q1155" s="47"/>
      <c r="R1155" s="47"/>
      <c r="S1155" s="16"/>
      <c r="T1155" s="47"/>
      <c r="U1155" s="47"/>
      <c r="V1155" s="48"/>
      <c r="W1155" s="48"/>
      <c r="X1155" s="48"/>
      <c r="Y1155" s="48"/>
      <c r="Z1155" s="48"/>
      <c r="AA1155" s="48"/>
      <c r="AB1155" s="47"/>
      <c r="AC1155" s="16"/>
      <c r="AD1155" s="47"/>
      <c r="AE1155" s="47"/>
      <c r="AF1155" s="47"/>
      <c r="AG1155" s="47"/>
      <c r="AH1155" s="47"/>
      <c r="AI1155" s="47"/>
      <c r="AJ1155" s="47"/>
      <c r="AK1155" s="47"/>
      <c r="AL1155" s="16"/>
      <c r="AM1155" s="16"/>
      <c r="AN1155" s="16"/>
      <c r="AO1155" s="16"/>
      <c r="AP1155" s="16"/>
      <c r="AQ1155" s="16"/>
    </row>
    <row r="1156" spans="1:43" ht="12.75" customHeight="1" outlineLevel="1">
      <c r="A1156" s="22"/>
      <c r="B1156" s="45"/>
      <c r="C1156" s="46"/>
      <c r="D1156" s="47"/>
      <c r="E1156" s="47"/>
      <c r="F1156" s="47"/>
      <c r="G1156" s="47"/>
      <c r="H1156" s="47"/>
      <c r="I1156" s="47"/>
      <c r="J1156" s="47"/>
      <c r="K1156" s="16"/>
      <c r="L1156" s="47"/>
      <c r="M1156" s="47"/>
      <c r="N1156" s="47"/>
      <c r="O1156" s="47"/>
      <c r="P1156" s="47"/>
      <c r="Q1156" s="47"/>
      <c r="R1156" s="47"/>
      <c r="S1156" s="16"/>
      <c r="T1156" s="47"/>
      <c r="U1156" s="47"/>
      <c r="V1156" s="48"/>
      <c r="W1156" s="48"/>
      <c r="X1156" s="48"/>
      <c r="Y1156" s="48"/>
      <c r="Z1156" s="48"/>
      <c r="AA1156" s="48"/>
      <c r="AB1156" s="47"/>
      <c r="AC1156" s="16"/>
      <c r="AD1156" s="47"/>
      <c r="AE1156" s="47"/>
      <c r="AF1156" s="47"/>
      <c r="AG1156" s="47"/>
      <c r="AH1156" s="47"/>
      <c r="AI1156" s="47"/>
      <c r="AJ1156" s="47"/>
      <c r="AK1156" s="47"/>
      <c r="AL1156" s="16"/>
      <c r="AM1156" s="16"/>
      <c r="AN1156" s="16"/>
      <c r="AO1156" s="16"/>
      <c r="AP1156" s="16"/>
      <c r="AQ1156" s="16"/>
    </row>
    <row r="1157" spans="1:43" ht="12.75" customHeight="1" outlineLevel="1">
      <c r="A1157" s="22"/>
      <c r="B1157" s="45"/>
      <c r="C1157" s="46"/>
      <c r="D1157" s="47"/>
      <c r="E1157" s="47"/>
      <c r="F1157" s="47"/>
      <c r="G1157" s="47"/>
      <c r="H1157" s="47"/>
      <c r="I1157" s="47"/>
      <c r="J1157" s="47"/>
      <c r="K1157" s="16"/>
      <c r="L1157" s="47"/>
      <c r="M1157" s="47"/>
      <c r="N1157" s="47"/>
      <c r="O1157" s="47"/>
      <c r="P1157" s="47"/>
      <c r="Q1157" s="47"/>
      <c r="R1157" s="47"/>
      <c r="S1157" s="16"/>
      <c r="T1157" s="47"/>
      <c r="U1157" s="47"/>
      <c r="V1157" s="48"/>
      <c r="W1157" s="48"/>
      <c r="X1157" s="48"/>
      <c r="Y1157" s="48"/>
      <c r="Z1157" s="48"/>
      <c r="AA1157" s="48"/>
      <c r="AB1157" s="47"/>
      <c r="AC1157" s="16"/>
      <c r="AD1157" s="47"/>
      <c r="AE1157" s="47"/>
      <c r="AF1157" s="47"/>
      <c r="AG1157" s="47"/>
      <c r="AH1157" s="47"/>
      <c r="AI1157" s="47"/>
      <c r="AJ1157" s="47"/>
      <c r="AK1157" s="47"/>
      <c r="AL1157" s="16"/>
      <c r="AM1157" s="16"/>
      <c r="AN1157" s="16"/>
      <c r="AO1157" s="16"/>
      <c r="AP1157" s="16"/>
      <c r="AQ1157" s="16"/>
    </row>
    <row r="1158" spans="1:43" ht="12.75" customHeight="1" outlineLevel="1">
      <c r="A1158" s="22"/>
      <c r="B1158" s="45"/>
      <c r="C1158" s="46"/>
      <c r="D1158" s="47"/>
      <c r="E1158" s="47"/>
      <c r="F1158" s="47"/>
      <c r="G1158" s="47"/>
      <c r="H1158" s="47"/>
      <c r="I1158" s="47"/>
      <c r="J1158" s="47"/>
      <c r="K1158" s="16"/>
      <c r="L1158" s="47"/>
      <c r="M1158" s="47"/>
      <c r="N1158" s="47"/>
      <c r="O1158" s="47"/>
      <c r="P1158" s="47"/>
      <c r="Q1158" s="47"/>
      <c r="R1158" s="47"/>
      <c r="S1158" s="16"/>
      <c r="T1158" s="47"/>
      <c r="U1158" s="47"/>
      <c r="V1158" s="48"/>
      <c r="W1158" s="48"/>
      <c r="X1158" s="48"/>
      <c r="Y1158" s="48"/>
      <c r="Z1158" s="48"/>
      <c r="AA1158" s="48"/>
      <c r="AB1158" s="47"/>
      <c r="AC1158" s="16"/>
      <c r="AD1158" s="47"/>
      <c r="AE1158" s="47"/>
      <c r="AF1158" s="47"/>
      <c r="AG1158" s="47"/>
      <c r="AH1158" s="47"/>
      <c r="AI1158" s="47"/>
      <c r="AJ1158" s="47"/>
      <c r="AK1158" s="47"/>
      <c r="AL1158" s="16"/>
      <c r="AM1158" s="16"/>
      <c r="AN1158" s="16"/>
      <c r="AO1158" s="16"/>
      <c r="AP1158" s="16"/>
      <c r="AQ1158" s="16"/>
    </row>
    <row r="1159" spans="1:43" ht="12.75" customHeight="1" outlineLevel="1">
      <c r="A1159" s="370" t="s">
        <v>829</v>
      </c>
      <c r="B1159" s="370"/>
      <c r="C1159" s="370"/>
      <c r="D1159" s="370"/>
      <c r="E1159" s="370"/>
      <c r="F1159" s="370"/>
      <c r="G1159" s="370"/>
      <c r="H1159" s="370"/>
      <c r="I1159" s="370"/>
      <c r="J1159" s="332" t="s">
        <v>108</v>
      </c>
      <c r="K1159" s="332"/>
      <c r="L1159" s="332"/>
      <c r="M1159" s="332"/>
      <c r="N1159" s="332"/>
      <c r="O1159" s="332"/>
      <c r="P1159" s="332"/>
      <c r="Q1159" s="332"/>
      <c r="R1159" s="332"/>
      <c r="S1159" s="332"/>
      <c r="T1159" s="332"/>
      <c r="U1159" s="332"/>
      <c r="V1159" s="332"/>
      <c r="W1159" s="332"/>
      <c r="X1159" s="332" t="s">
        <v>830</v>
      </c>
      <c r="Y1159" s="332"/>
      <c r="Z1159" s="332"/>
      <c r="AA1159" s="332"/>
      <c r="AB1159" s="332"/>
      <c r="AC1159" s="332"/>
      <c r="AD1159" s="332"/>
      <c r="AE1159" s="332"/>
      <c r="AF1159" s="332"/>
      <c r="AG1159" s="332"/>
      <c r="AH1159" s="332"/>
      <c r="AI1159" s="332"/>
      <c r="AJ1159" s="47"/>
      <c r="AK1159" s="47"/>
      <c r="AL1159" s="16"/>
      <c r="AM1159" s="16"/>
      <c r="AN1159" s="16"/>
      <c r="AO1159" s="16"/>
      <c r="AP1159" s="16"/>
      <c r="AQ1159" s="16"/>
    </row>
    <row r="1160" spans="1:43" ht="15" customHeight="1" outlineLevel="1">
      <c r="A1160" s="52"/>
      <c r="B1160" s="52"/>
      <c r="C1160" s="52"/>
      <c r="D1160" s="52"/>
      <c r="E1160" s="52"/>
      <c r="F1160" s="52"/>
      <c r="G1160" s="52"/>
      <c r="H1160" s="52"/>
      <c r="I1160" s="52"/>
      <c r="J1160" s="52"/>
      <c r="K1160" s="52"/>
      <c r="L1160" s="52"/>
      <c r="M1160" s="52"/>
      <c r="N1160" s="52"/>
      <c r="O1160" s="52"/>
      <c r="P1160" s="53"/>
      <c r="Q1160" s="47"/>
      <c r="R1160" s="53"/>
      <c r="S1160" s="16"/>
      <c r="T1160" s="47"/>
      <c r="U1160" s="47"/>
      <c r="V1160" s="285"/>
      <c r="W1160" s="285"/>
      <c r="X1160" s="285"/>
      <c r="Y1160" s="285"/>
      <c r="Z1160" s="285"/>
      <c r="AA1160" s="285"/>
      <c r="AB1160" s="285"/>
      <c r="AC1160" s="285"/>
      <c r="AD1160" s="285"/>
      <c r="AE1160" s="332"/>
      <c r="AF1160" s="332"/>
      <c r="AG1160" s="332"/>
      <c r="AH1160" s="332"/>
      <c r="AI1160" s="332"/>
      <c r="AJ1160" s="332"/>
      <c r="AK1160" s="332"/>
      <c r="AL1160" s="332"/>
      <c r="AM1160" s="332"/>
      <c r="AN1160" s="332"/>
      <c r="AO1160" s="332"/>
      <c r="AP1160" s="332"/>
      <c r="AQ1160" s="332"/>
    </row>
    <row r="1161" spans="1:35" ht="1.5" customHeight="1">
      <c r="A1161" s="274"/>
      <c r="B1161" s="274"/>
      <c r="C1161" s="265"/>
      <c r="D1161" s="265"/>
      <c r="E1161" s="265"/>
      <c r="F1161" s="265"/>
      <c r="G1161" s="265"/>
      <c r="H1161" s="265"/>
      <c r="I1161" s="265"/>
      <c r="J1161" s="265"/>
      <c r="K1161" s="265"/>
      <c r="L1161" s="265"/>
      <c r="M1161" s="265"/>
      <c r="N1161" s="265"/>
      <c r="O1161" s="265"/>
      <c r="P1161" s="265"/>
      <c r="Q1161" s="265"/>
      <c r="R1161" s="265"/>
      <c r="S1161" s="265"/>
      <c r="T1161" s="265"/>
      <c r="U1161" s="265"/>
      <c r="V1161" s="265"/>
      <c r="W1161" s="258"/>
      <c r="X1161" s="258"/>
      <c r="Y1161" s="258"/>
      <c r="Z1161" s="258"/>
      <c r="AA1161" s="258"/>
      <c r="AB1161" s="258"/>
      <c r="AC1161" s="258"/>
      <c r="AD1161" s="258"/>
      <c r="AE1161" s="258"/>
      <c r="AF1161" s="258"/>
      <c r="AG1161" s="258"/>
      <c r="AH1161" s="258"/>
      <c r="AI1161" s="258"/>
    </row>
    <row r="1162" spans="1:35" s="275" customFormat="1" ht="15" customHeight="1" hidden="1" outlineLevel="1">
      <c r="A1162" s="160"/>
      <c r="B1162" s="160"/>
      <c r="C1162" s="162"/>
      <c r="D1162" s="162"/>
      <c r="E1162" s="162"/>
      <c r="F1162" s="162"/>
      <c r="G1162" s="162"/>
      <c r="H1162" s="162"/>
      <c r="I1162" s="162"/>
      <c r="J1162" s="162"/>
      <c r="K1162" s="162"/>
      <c r="L1162" s="162"/>
      <c r="M1162" s="162"/>
      <c r="N1162" s="162"/>
      <c r="O1162" s="162"/>
      <c r="P1162" s="162"/>
      <c r="Q1162" s="162"/>
      <c r="R1162" s="162"/>
      <c r="S1162" s="162"/>
      <c r="T1162" s="162"/>
      <c r="U1162" s="162"/>
      <c r="V1162" s="162"/>
      <c r="W1162" s="163"/>
      <c r="X1162" s="163"/>
      <c r="Y1162" s="163"/>
      <c r="Z1162" s="163"/>
      <c r="AA1162" s="163"/>
      <c r="AB1162" s="163"/>
      <c r="AC1162" s="163"/>
      <c r="AD1162" s="163"/>
      <c r="AE1162" s="163"/>
      <c r="AF1162" s="163"/>
      <c r="AG1162" s="163"/>
      <c r="AH1162" s="163"/>
      <c r="AI1162" s="163"/>
    </row>
    <row r="1163" spans="1:35" s="275" customFormat="1" ht="15" customHeight="1" hidden="1" outlineLevel="1">
      <c r="A1163" s="160"/>
      <c r="B1163" s="160"/>
      <c r="C1163" s="162"/>
      <c r="D1163" s="162"/>
      <c r="E1163" s="162"/>
      <c r="F1163" s="162"/>
      <c r="G1163" s="162"/>
      <c r="H1163" s="162"/>
      <c r="I1163" s="162"/>
      <c r="J1163" s="162"/>
      <c r="K1163" s="162"/>
      <c r="L1163" s="162"/>
      <c r="M1163" s="162"/>
      <c r="N1163" s="162"/>
      <c r="O1163" s="162"/>
      <c r="P1163" s="162"/>
      <c r="Q1163" s="162"/>
      <c r="R1163" s="162"/>
      <c r="S1163" s="162"/>
      <c r="T1163" s="162"/>
      <c r="U1163" s="162"/>
      <c r="V1163" s="162"/>
      <c r="W1163" s="163"/>
      <c r="X1163" s="163"/>
      <c r="Y1163" s="163"/>
      <c r="Z1163" s="163"/>
      <c r="AA1163" s="163"/>
      <c r="AB1163" s="163"/>
      <c r="AC1163" s="163"/>
      <c r="AD1163" s="163"/>
      <c r="AE1163" s="163"/>
      <c r="AF1163" s="163"/>
      <c r="AG1163" s="163"/>
      <c r="AH1163" s="163"/>
      <c r="AI1163" s="163"/>
    </row>
    <row r="1164" spans="1:35" s="275" customFormat="1" ht="15" customHeight="1" hidden="1" outlineLevel="1">
      <c r="A1164" s="160"/>
      <c r="B1164" s="160"/>
      <c r="C1164" s="162"/>
      <c r="D1164" s="162"/>
      <c r="E1164" s="162"/>
      <c r="F1164" s="162"/>
      <c r="G1164" s="162"/>
      <c r="H1164" s="162"/>
      <c r="I1164" s="162"/>
      <c r="J1164" s="162"/>
      <c r="K1164" s="162"/>
      <c r="L1164" s="162"/>
      <c r="M1164" s="162"/>
      <c r="N1164" s="162"/>
      <c r="O1164" s="162"/>
      <c r="P1164" s="162"/>
      <c r="Q1164" s="162"/>
      <c r="R1164" s="162"/>
      <c r="S1164" s="162"/>
      <c r="T1164" s="162"/>
      <c r="U1164" s="162"/>
      <c r="V1164" s="162"/>
      <c r="W1164" s="163"/>
      <c r="X1164" s="163"/>
      <c r="Y1164" s="163"/>
      <c r="Z1164" s="163"/>
      <c r="AA1164" s="163"/>
      <c r="AB1164" s="163"/>
      <c r="AC1164" s="163"/>
      <c r="AD1164" s="163"/>
      <c r="AE1164" s="163"/>
      <c r="AF1164" s="163"/>
      <c r="AG1164" s="163"/>
      <c r="AH1164" s="163"/>
      <c r="AI1164" s="163"/>
    </row>
    <row r="1165" spans="1:35" s="275" customFormat="1" ht="15" customHeight="1" hidden="1" outlineLevel="1">
      <c r="A1165" s="160"/>
      <c r="B1165" s="160"/>
      <c r="C1165" s="162"/>
      <c r="D1165" s="162"/>
      <c r="E1165" s="162"/>
      <c r="F1165" s="162"/>
      <c r="G1165" s="162"/>
      <c r="H1165" s="162"/>
      <c r="I1165" s="162"/>
      <c r="J1165" s="162"/>
      <c r="K1165" s="162"/>
      <c r="L1165" s="162"/>
      <c r="M1165" s="162"/>
      <c r="N1165" s="162"/>
      <c r="O1165" s="162"/>
      <c r="P1165" s="162"/>
      <c r="Q1165" s="162"/>
      <c r="R1165" s="162"/>
      <c r="S1165" s="162"/>
      <c r="T1165" s="162"/>
      <c r="U1165" s="162"/>
      <c r="V1165" s="162"/>
      <c r="W1165" s="163"/>
      <c r="X1165" s="163"/>
      <c r="Y1165" s="163"/>
      <c r="Z1165" s="163"/>
      <c r="AA1165" s="163"/>
      <c r="AB1165" s="163"/>
      <c r="AC1165" s="163"/>
      <c r="AD1165" s="163"/>
      <c r="AE1165" s="163"/>
      <c r="AF1165" s="163"/>
      <c r="AG1165" s="163"/>
      <c r="AH1165" s="163"/>
      <c r="AI1165" s="163"/>
    </row>
    <row r="1166" spans="1:35" s="275" customFormat="1" ht="15" customHeight="1" hidden="1" outlineLevel="1">
      <c r="A1166" s="160"/>
      <c r="B1166" s="160"/>
      <c r="C1166" s="162"/>
      <c r="D1166" s="162"/>
      <c r="E1166" s="162"/>
      <c r="F1166" s="162"/>
      <c r="G1166" s="162"/>
      <c r="H1166" s="162"/>
      <c r="I1166" s="162"/>
      <c r="J1166" s="162"/>
      <c r="K1166" s="162"/>
      <c r="L1166" s="162"/>
      <c r="M1166" s="162"/>
      <c r="N1166" s="162"/>
      <c r="O1166" s="162"/>
      <c r="P1166" s="162"/>
      <c r="Q1166" s="162"/>
      <c r="R1166" s="162"/>
      <c r="S1166" s="162"/>
      <c r="T1166" s="162"/>
      <c r="U1166" s="162"/>
      <c r="V1166" s="162"/>
      <c r="W1166" s="163"/>
      <c r="X1166" s="163"/>
      <c r="Y1166" s="163"/>
      <c r="Z1166" s="163"/>
      <c r="AA1166" s="163"/>
      <c r="AB1166" s="163"/>
      <c r="AC1166" s="163"/>
      <c r="AD1166" s="163"/>
      <c r="AE1166" s="163"/>
      <c r="AF1166" s="163"/>
      <c r="AG1166" s="163"/>
      <c r="AH1166" s="163"/>
      <c r="AI1166" s="163"/>
    </row>
    <row r="1167" spans="1:35" s="275" customFormat="1" ht="15" customHeight="1" hidden="1" outlineLevel="1">
      <c r="A1167" s="160"/>
      <c r="B1167" s="160"/>
      <c r="C1167" s="162"/>
      <c r="D1167" s="162"/>
      <c r="E1167" s="162"/>
      <c r="F1167" s="162"/>
      <c r="G1167" s="162"/>
      <c r="H1167" s="162"/>
      <c r="I1167" s="162"/>
      <c r="J1167" s="162"/>
      <c r="K1167" s="162"/>
      <c r="L1167" s="162"/>
      <c r="M1167" s="162"/>
      <c r="N1167" s="162"/>
      <c r="O1167" s="162"/>
      <c r="P1167" s="162"/>
      <c r="Q1167" s="162"/>
      <c r="R1167" s="162"/>
      <c r="S1167" s="162"/>
      <c r="T1167" s="162"/>
      <c r="U1167" s="162"/>
      <c r="V1167" s="162"/>
      <c r="W1167" s="163"/>
      <c r="X1167" s="163"/>
      <c r="Y1167" s="163"/>
      <c r="Z1167" s="163"/>
      <c r="AA1167" s="163"/>
      <c r="AB1167" s="163"/>
      <c r="AC1167" s="163"/>
      <c r="AD1167" s="163"/>
      <c r="AE1167" s="163"/>
      <c r="AF1167" s="163"/>
      <c r="AG1167" s="163"/>
      <c r="AH1167" s="163"/>
      <c r="AI1167" s="163"/>
    </row>
    <row r="1168" spans="1:35" s="275" customFormat="1" ht="15" customHeight="1" hidden="1" outlineLevel="1">
      <c r="A1168" s="276" t="s">
        <v>0</v>
      </c>
      <c r="B1168" s="276"/>
      <c r="C1168" s="277"/>
      <c r="D1168" s="277"/>
      <c r="E1168" s="277"/>
      <c r="F1168" s="277"/>
      <c r="G1168" s="277"/>
      <c r="H1168" s="277"/>
      <c r="I1168" s="277"/>
      <c r="J1168" s="277"/>
      <c r="K1168" s="277"/>
      <c r="L1168" s="277"/>
      <c r="M1168" s="162"/>
      <c r="N1168" s="162"/>
      <c r="O1168" s="162"/>
      <c r="P1168" s="162"/>
      <c r="Q1168" s="162"/>
      <c r="R1168" s="162"/>
      <c r="S1168" s="162"/>
      <c r="T1168" s="162"/>
      <c r="U1168" s="162"/>
      <c r="V1168" s="162"/>
      <c r="W1168" s="163"/>
      <c r="X1168" s="276" t="s">
        <v>0</v>
      </c>
      <c r="Y1168" s="278"/>
      <c r="Z1168" s="278"/>
      <c r="AA1168" s="278"/>
      <c r="AB1168" s="278"/>
      <c r="AC1168" s="278"/>
      <c r="AD1168" s="278"/>
      <c r="AE1168" s="278"/>
      <c r="AF1168" s="278"/>
      <c r="AG1168" s="278"/>
      <c r="AH1168" s="278"/>
      <c r="AI1168" s="278"/>
    </row>
    <row r="1169" spans="1:35" s="275" customFormat="1" ht="15" customHeight="1" hidden="1" outlineLevel="1">
      <c r="A1169" s="230" t="s">
        <v>0</v>
      </c>
      <c r="B1169" s="139"/>
      <c r="C1169" s="162"/>
      <c r="D1169" s="162"/>
      <c r="E1169" s="162"/>
      <c r="F1169" s="162"/>
      <c r="G1169" s="162"/>
      <c r="H1169" s="162"/>
      <c r="I1169" s="162"/>
      <c r="J1169" s="162"/>
      <c r="K1169" s="162"/>
      <c r="L1169" s="162"/>
      <c r="M1169" s="162"/>
      <c r="N1169" s="162"/>
      <c r="O1169" s="162"/>
      <c r="P1169" s="162"/>
      <c r="Q1169" s="162"/>
      <c r="R1169" s="162"/>
      <c r="S1169" s="162"/>
      <c r="T1169" s="162"/>
      <c r="U1169" s="162"/>
      <c r="V1169" s="162"/>
      <c r="W1169" s="163"/>
      <c r="X1169" s="279" t="s">
        <v>0</v>
      </c>
      <c r="Y1169" s="163"/>
      <c r="Z1169" s="163"/>
      <c r="AA1169" s="163"/>
      <c r="AB1169" s="163"/>
      <c r="AC1169" s="163"/>
      <c r="AD1169" s="163"/>
      <c r="AE1169" s="163"/>
      <c r="AF1169" s="163"/>
      <c r="AG1169" s="163"/>
      <c r="AH1169" s="163"/>
      <c r="AI1169" s="163"/>
    </row>
    <row r="1170" spans="1:35" s="275" customFormat="1" ht="15" customHeight="1" hidden="1" outlineLevel="1">
      <c r="A1170" s="280" t="s">
        <v>0</v>
      </c>
      <c r="B1170" s="139"/>
      <c r="C1170" s="162"/>
      <c r="D1170" s="162"/>
      <c r="E1170" s="162"/>
      <c r="F1170" s="162"/>
      <c r="G1170" s="162"/>
      <c r="H1170" s="162"/>
      <c r="I1170" s="162"/>
      <c r="J1170" s="162"/>
      <c r="K1170" s="162"/>
      <c r="L1170" s="162"/>
      <c r="M1170" s="162"/>
      <c r="N1170" s="162"/>
      <c r="O1170" s="162"/>
      <c r="P1170" s="162"/>
      <c r="Q1170" s="162"/>
      <c r="R1170" s="162"/>
      <c r="S1170" s="162"/>
      <c r="T1170" s="162"/>
      <c r="U1170" s="162"/>
      <c r="V1170" s="162"/>
      <c r="W1170" s="163"/>
      <c r="X1170" s="236"/>
      <c r="Y1170" s="163"/>
      <c r="Z1170" s="163"/>
      <c r="AA1170" s="163"/>
      <c r="AB1170" s="163"/>
      <c r="AC1170" s="163"/>
      <c r="AD1170" s="163"/>
      <c r="AE1170" s="163"/>
      <c r="AF1170" s="163"/>
      <c r="AG1170" s="163"/>
      <c r="AH1170" s="163"/>
      <c r="AI1170" s="163"/>
    </row>
    <row r="1171" spans="1:35" ht="1.5" customHeight="1" collapsed="1">
      <c r="A1171" s="274"/>
      <c r="B1171" s="274"/>
      <c r="C1171" s="265"/>
      <c r="D1171" s="265"/>
      <c r="E1171" s="265"/>
      <c r="F1171" s="265"/>
      <c r="G1171" s="265"/>
      <c r="H1171" s="265"/>
      <c r="I1171" s="265"/>
      <c r="J1171" s="265"/>
      <c r="K1171" s="265"/>
      <c r="L1171" s="265"/>
      <c r="M1171" s="265"/>
      <c r="N1171" s="265"/>
      <c r="O1171" s="265"/>
      <c r="P1171" s="265"/>
      <c r="Q1171" s="265"/>
      <c r="R1171" s="265"/>
      <c r="S1171" s="265"/>
      <c r="T1171" s="265"/>
      <c r="U1171" s="265"/>
      <c r="V1171" s="265"/>
      <c r="W1171" s="258"/>
      <c r="X1171" s="258"/>
      <c r="Y1171" s="258"/>
      <c r="Z1171" s="258"/>
      <c r="AA1171" s="258"/>
      <c r="AB1171" s="258"/>
      <c r="AC1171" s="258"/>
      <c r="AD1171" s="258"/>
      <c r="AE1171" s="258"/>
      <c r="AF1171" s="258"/>
      <c r="AG1171" s="258"/>
      <c r="AH1171" s="258"/>
      <c r="AI1171" s="258"/>
    </row>
    <row r="1172" ht="15"/>
    <row r="1173" ht="15"/>
    <row r="1174" ht="15"/>
    <row r="1175" ht="15"/>
    <row r="1176" ht="15">
      <c r="A1176" s="281"/>
    </row>
  </sheetData>
  <sheetProtection formatCells="0" formatColumns="0" formatRows="0" autoFilter="0" pivotTables="0"/>
  <mergeCells count="1993">
    <mergeCell ref="A3:R3"/>
    <mergeCell ref="A6:AI6"/>
    <mergeCell ref="A7:AI7"/>
    <mergeCell ref="C10:AI10"/>
    <mergeCell ref="C11:AI11"/>
    <mergeCell ref="C12:AI12"/>
    <mergeCell ref="C13:AI13"/>
    <mergeCell ref="C14:AI14"/>
    <mergeCell ref="C15:AI15"/>
    <mergeCell ref="C17:N17"/>
    <mergeCell ref="P17:W17"/>
    <mergeCell ref="Y17:AI17"/>
    <mergeCell ref="C18:N18"/>
    <mergeCell ref="P18:AI18"/>
    <mergeCell ref="C19:N19"/>
    <mergeCell ref="P19:W19"/>
    <mergeCell ref="Y19:AI19"/>
    <mergeCell ref="C20:N20"/>
    <mergeCell ref="P20:W20"/>
    <mergeCell ref="Y20:AI20"/>
    <mergeCell ref="C21:N21"/>
    <mergeCell ref="P21:W21"/>
    <mergeCell ref="Y21:AI21"/>
    <mergeCell ref="C22:AI22"/>
    <mergeCell ref="C24:AI24"/>
    <mergeCell ref="C28:AI28"/>
    <mergeCell ref="D29:AI29"/>
    <mergeCell ref="AJ29:AW29"/>
    <mergeCell ref="D30:AI30"/>
    <mergeCell ref="AJ30:AW30"/>
    <mergeCell ref="D31:AI31"/>
    <mergeCell ref="AJ31:AW31"/>
    <mergeCell ref="D32:AI32"/>
    <mergeCell ref="AJ32:AW32"/>
    <mergeCell ref="D33:AI33"/>
    <mergeCell ref="AJ33:AW33"/>
    <mergeCell ref="D34:AI34"/>
    <mergeCell ref="AJ34:AW34"/>
    <mergeCell ref="D35:AI35"/>
    <mergeCell ref="AJ35:AW35"/>
    <mergeCell ref="D36:AI36"/>
    <mergeCell ref="AJ36:AW36"/>
    <mergeCell ref="D37:AI37"/>
    <mergeCell ref="AJ37:AW37"/>
    <mergeCell ref="D38:AI38"/>
    <mergeCell ref="AJ38:AW38"/>
    <mergeCell ref="D39:AI39"/>
    <mergeCell ref="AJ39:AW39"/>
    <mergeCell ref="D40:AI40"/>
    <mergeCell ref="AJ40:AW40"/>
    <mergeCell ref="D41:AI41"/>
    <mergeCell ref="AJ41:AW41"/>
    <mergeCell ref="D42:AI42"/>
    <mergeCell ref="AJ42:AW42"/>
    <mergeCell ref="D43:AI43"/>
    <mergeCell ref="AJ43:AW43"/>
    <mergeCell ref="D44:AI44"/>
    <mergeCell ref="AJ44:AW44"/>
    <mergeCell ref="D45:AI45"/>
    <mergeCell ref="AJ45:AW45"/>
    <mergeCell ref="D46:AI46"/>
    <mergeCell ref="AJ46:AW46"/>
    <mergeCell ref="D47:AI47"/>
    <mergeCell ref="AJ47:AW47"/>
    <mergeCell ref="D48:AI48"/>
    <mergeCell ref="AJ48:AW48"/>
    <mergeCell ref="D49:AI49"/>
    <mergeCell ref="AJ49:AW49"/>
    <mergeCell ref="D50:AI50"/>
    <mergeCell ref="AJ50:AW50"/>
    <mergeCell ref="D51:AI51"/>
    <mergeCell ref="AJ51:AW51"/>
    <mergeCell ref="D52:AI52"/>
    <mergeCell ref="AJ52:AW52"/>
    <mergeCell ref="D53:AI53"/>
    <mergeCell ref="AJ53:AW53"/>
    <mergeCell ref="D54:AI54"/>
    <mergeCell ref="AJ54:AW54"/>
    <mergeCell ref="D55:AI55"/>
    <mergeCell ref="AJ55:AW55"/>
    <mergeCell ref="D56:AI56"/>
    <mergeCell ref="AJ56:AW56"/>
    <mergeCell ref="D57:AI57"/>
    <mergeCell ref="AJ57:AW57"/>
    <mergeCell ref="D58:AI58"/>
    <mergeCell ref="AJ58:AW58"/>
    <mergeCell ref="D59:AI59"/>
    <mergeCell ref="AJ59:AW59"/>
    <mergeCell ref="D60:AI60"/>
    <mergeCell ref="AJ60:AW60"/>
    <mergeCell ref="D61:AI61"/>
    <mergeCell ref="AJ61:AW61"/>
    <mergeCell ref="D62:AI62"/>
    <mergeCell ref="AJ62:AW62"/>
    <mergeCell ref="D63:AI63"/>
    <mergeCell ref="AJ63:AW63"/>
    <mergeCell ref="D64:AI64"/>
    <mergeCell ref="AJ64:AW64"/>
    <mergeCell ref="D65:AI65"/>
    <mergeCell ref="AJ65:AW65"/>
    <mergeCell ref="D66:AI66"/>
    <mergeCell ref="AJ66:AW66"/>
    <mergeCell ref="D67:AI67"/>
    <mergeCell ref="AJ67:AW67"/>
    <mergeCell ref="C68:AI68"/>
    <mergeCell ref="C69:AI69"/>
    <mergeCell ref="C70:AI70"/>
    <mergeCell ref="C71:AI71"/>
    <mergeCell ref="C72:AI72"/>
    <mergeCell ref="C73:AI73"/>
    <mergeCell ref="C74:AI74"/>
    <mergeCell ref="C75:AI75"/>
    <mergeCell ref="C76:AI76"/>
    <mergeCell ref="C77:AI77"/>
    <mergeCell ref="C78:AI78"/>
    <mergeCell ref="C79:AI79"/>
    <mergeCell ref="C80:AI80"/>
    <mergeCell ref="C81:AI81"/>
    <mergeCell ref="C82:AI82"/>
    <mergeCell ref="C83:AI83"/>
    <mergeCell ref="C84:AI84"/>
    <mergeCell ref="C85:AI85"/>
    <mergeCell ref="C86:AI86"/>
    <mergeCell ref="C87:AI87"/>
    <mergeCell ref="C88:AI88"/>
    <mergeCell ref="C89:AI89"/>
    <mergeCell ref="C90:AI90"/>
    <mergeCell ref="C91:AI91"/>
    <mergeCell ref="C92:AI92"/>
    <mergeCell ref="C93:AI93"/>
    <mergeCell ref="C94:AI94"/>
    <mergeCell ref="C95:AI95"/>
    <mergeCell ref="C96:AI96"/>
    <mergeCell ref="C97:AI97"/>
    <mergeCell ref="C98:AI98"/>
    <mergeCell ref="C99:AI99"/>
    <mergeCell ref="C100:AI100"/>
    <mergeCell ref="C101:AI101"/>
    <mergeCell ref="C102:AI102"/>
    <mergeCell ref="C103:AI103"/>
    <mergeCell ref="C104:AI104"/>
    <mergeCell ref="C105:AI105"/>
    <mergeCell ref="C106:AI106"/>
    <mergeCell ref="C107:AI107"/>
    <mergeCell ref="C108:AI108"/>
    <mergeCell ref="C109:AI109"/>
    <mergeCell ref="C110:AI110"/>
    <mergeCell ref="C111:AI111"/>
    <mergeCell ref="C112:AI112"/>
    <mergeCell ref="C113:AI113"/>
    <mergeCell ref="C114:AI114"/>
    <mergeCell ref="C115:AI115"/>
    <mergeCell ref="C116:AI116"/>
    <mergeCell ref="C117:AI117"/>
    <mergeCell ref="C118:AI118"/>
    <mergeCell ref="C119:AI119"/>
    <mergeCell ref="C121:AI121"/>
    <mergeCell ref="C122:AI122"/>
    <mergeCell ref="C128:AI128"/>
    <mergeCell ref="C133:AI133"/>
    <mergeCell ref="C134:AI134"/>
    <mergeCell ref="C136:AI136"/>
    <mergeCell ref="C137:AI137"/>
    <mergeCell ref="C139:AI139"/>
    <mergeCell ref="C140:AI140"/>
    <mergeCell ref="C147:AI147"/>
    <mergeCell ref="C148:AI148"/>
    <mergeCell ref="C149:AI149"/>
    <mergeCell ref="W379:AB379"/>
    <mergeCell ref="AD379:AI379"/>
    <mergeCell ref="C150:AI150"/>
    <mergeCell ref="C151:AI151"/>
    <mergeCell ref="C152:AI152"/>
    <mergeCell ref="C153:AI153"/>
    <mergeCell ref="C154:AI154"/>
    <mergeCell ref="C155:AI155"/>
    <mergeCell ref="C160:AI160"/>
    <mergeCell ref="C165:AI165"/>
    <mergeCell ref="C167:AI167"/>
    <mergeCell ref="C172:AI172"/>
    <mergeCell ref="C173:AI173"/>
    <mergeCell ref="C175:AI175"/>
    <mergeCell ref="C176:AI176"/>
    <mergeCell ref="C177:AI177"/>
    <mergeCell ref="C178:AI178"/>
    <mergeCell ref="C179:AI179"/>
    <mergeCell ref="C180:AI180"/>
    <mergeCell ref="C181:AI181"/>
    <mergeCell ref="C183:AI183"/>
    <mergeCell ref="C185:AI185"/>
    <mergeCell ref="C186:AI186"/>
    <mergeCell ref="C187:AI187"/>
    <mergeCell ref="C188:AI188"/>
    <mergeCell ref="C189:AI189"/>
    <mergeCell ref="C190:AI190"/>
    <mergeCell ref="AB191:AE191"/>
    <mergeCell ref="AF191:AH191"/>
    <mergeCell ref="AB192:AE192"/>
    <mergeCell ref="AF192:AH192"/>
    <mergeCell ref="AB193:AE193"/>
    <mergeCell ref="AF193:AH193"/>
    <mergeCell ref="AB194:AE194"/>
    <mergeCell ref="AF194:AH194"/>
    <mergeCell ref="AB195:AE195"/>
    <mergeCell ref="AF195:AH195"/>
    <mergeCell ref="AB196:AE196"/>
    <mergeCell ref="AF196:AH196"/>
    <mergeCell ref="AB197:AE197"/>
    <mergeCell ref="AF197:AH197"/>
    <mergeCell ref="C198:AI198"/>
    <mergeCell ref="C199:AI199"/>
    <mergeCell ref="C200:AI200"/>
    <mergeCell ref="C204:AI204"/>
    <mergeCell ref="AB205:AE205"/>
    <mergeCell ref="AF205:AH205"/>
    <mergeCell ref="AB206:AE206"/>
    <mergeCell ref="AF206:AH206"/>
    <mergeCell ref="C208:AI208"/>
    <mergeCell ref="C211:AI211"/>
    <mergeCell ref="C212:AI212"/>
    <mergeCell ref="C213:AI213"/>
    <mergeCell ref="C214:AI214"/>
    <mergeCell ref="C216:AI216"/>
    <mergeCell ref="C218:AI218"/>
    <mergeCell ref="D219:AI219"/>
    <mergeCell ref="D220:AI220"/>
    <mergeCell ref="C222:AI222"/>
    <mergeCell ref="D223:AI223"/>
    <mergeCell ref="D224:AI224"/>
    <mergeCell ref="D225:AI225"/>
    <mergeCell ref="C226:AI226"/>
    <mergeCell ref="C227:AI227"/>
    <mergeCell ref="D228:AI228"/>
    <mergeCell ref="D229:AI229"/>
    <mergeCell ref="C234:AI234"/>
    <mergeCell ref="C236:AI236"/>
    <mergeCell ref="C238:AI238"/>
    <mergeCell ref="C243:AI243"/>
    <mergeCell ref="C245:AI245"/>
    <mergeCell ref="C250:AI250"/>
    <mergeCell ref="C255:AI255"/>
    <mergeCell ref="C257:AI257"/>
    <mergeCell ref="C259:AI259"/>
    <mergeCell ref="C264:AI264"/>
    <mergeCell ref="C266:AI266"/>
    <mergeCell ref="C268:AI268"/>
    <mergeCell ref="C270:AI270"/>
    <mergeCell ref="C272:AI272"/>
    <mergeCell ref="C274:AI274"/>
    <mergeCell ref="C277:AI277"/>
    <mergeCell ref="C279:AI279"/>
    <mergeCell ref="C281:AI281"/>
    <mergeCell ref="C283:AI283"/>
    <mergeCell ref="C285:AI285"/>
    <mergeCell ref="C289:AI289"/>
    <mergeCell ref="C290:AI290"/>
    <mergeCell ref="C291:AI291"/>
    <mergeCell ref="C292:AI292"/>
    <mergeCell ref="K293:V293"/>
    <mergeCell ref="X293:AI293"/>
    <mergeCell ref="C294:I294"/>
    <mergeCell ref="K294:V294"/>
    <mergeCell ref="X294:AI294"/>
    <mergeCell ref="K295:V295"/>
    <mergeCell ref="X295:AI295"/>
    <mergeCell ref="C296:AI296"/>
    <mergeCell ref="C298:AI298"/>
    <mergeCell ref="C299:AI299"/>
    <mergeCell ref="C306:AI306"/>
    <mergeCell ref="D307:AI307"/>
    <mergeCell ref="D308:AI308"/>
    <mergeCell ref="D309:AI309"/>
    <mergeCell ref="D310:AI310"/>
    <mergeCell ref="D311:AI311"/>
    <mergeCell ref="C314:AI314"/>
    <mergeCell ref="D315:AI315"/>
    <mergeCell ref="D316:AI316"/>
    <mergeCell ref="D317:AI317"/>
    <mergeCell ref="D318:AI318"/>
    <mergeCell ref="C320:AI320"/>
    <mergeCell ref="C323:AI323"/>
    <mergeCell ref="D324:AI324"/>
    <mergeCell ref="D325:AI325"/>
    <mergeCell ref="C327:AI327"/>
    <mergeCell ref="C331:AI331"/>
    <mergeCell ref="C332:AI332"/>
    <mergeCell ref="D338:AI338"/>
    <mergeCell ref="D339:AI339"/>
    <mergeCell ref="D340:AI340"/>
    <mergeCell ref="D341:AI341"/>
    <mergeCell ref="C342:AI342"/>
    <mergeCell ref="C348:AI348"/>
    <mergeCell ref="C349:AI349"/>
    <mergeCell ref="C352:AI352"/>
    <mergeCell ref="C356:AI356"/>
    <mergeCell ref="C357:AI357"/>
    <mergeCell ref="W361:AB361"/>
    <mergeCell ref="AD361:AI361"/>
    <mergeCell ref="W362:AB362"/>
    <mergeCell ref="AD362:AI362"/>
    <mergeCell ref="W363:AB363"/>
    <mergeCell ref="AD363:AI363"/>
    <mergeCell ref="W364:AB364"/>
    <mergeCell ref="AD364:AI364"/>
    <mergeCell ref="W365:AB365"/>
    <mergeCell ref="AD365:AI365"/>
    <mergeCell ref="W366:AB366"/>
    <mergeCell ref="AD366:AI366"/>
    <mergeCell ref="W367:AB367"/>
    <mergeCell ref="AD367:AI367"/>
    <mergeCell ref="W368:AB368"/>
    <mergeCell ref="AD368:AI368"/>
    <mergeCell ref="W369:AB369"/>
    <mergeCell ref="AD369:AI369"/>
    <mergeCell ref="W372:AB372"/>
    <mergeCell ref="AD372:AI372"/>
    <mergeCell ref="W373:AB373"/>
    <mergeCell ref="AD373:AI373"/>
    <mergeCell ref="W374:AB374"/>
    <mergeCell ref="AD374:AI374"/>
    <mergeCell ref="W383:AB383"/>
    <mergeCell ref="AD383:AI383"/>
    <mergeCell ref="W375:AB375"/>
    <mergeCell ref="AD375:AI375"/>
    <mergeCell ref="W376:AB376"/>
    <mergeCell ref="AD376:AI376"/>
    <mergeCell ref="W377:AB377"/>
    <mergeCell ref="AD377:AI377"/>
    <mergeCell ref="W378:AB378"/>
    <mergeCell ref="AD378:AI378"/>
    <mergeCell ref="W380:AB380"/>
    <mergeCell ref="AD380:AI380"/>
    <mergeCell ref="W381:AB381"/>
    <mergeCell ref="AD381:AI381"/>
    <mergeCell ref="W384:AB384"/>
    <mergeCell ref="AD384:AI384"/>
    <mergeCell ref="W385:AB385"/>
    <mergeCell ref="AD385:AI385"/>
    <mergeCell ref="W387:AB387"/>
    <mergeCell ref="AD387:AI387"/>
    <mergeCell ref="W386:AB386"/>
    <mergeCell ref="AD386:AI386"/>
    <mergeCell ref="W389:AB389"/>
    <mergeCell ref="AD389:AI389"/>
    <mergeCell ref="W391:AB391"/>
    <mergeCell ref="W392:AB392"/>
    <mergeCell ref="AD392:AI392"/>
    <mergeCell ref="AD391:AI391"/>
    <mergeCell ref="W393:AB393"/>
    <mergeCell ref="AD393:AI393"/>
    <mergeCell ref="W394:AB394"/>
    <mergeCell ref="AD394:AI394"/>
    <mergeCell ref="W395:AB395"/>
    <mergeCell ref="AD395:AI395"/>
    <mergeCell ref="W396:AB396"/>
    <mergeCell ref="AD396:AI396"/>
    <mergeCell ref="W397:AB397"/>
    <mergeCell ref="AD397:AI397"/>
    <mergeCell ref="W398:AB398"/>
    <mergeCell ref="AD398:AI398"/>
    <mergeCell ref="W399:AB399"/>
    <mergeCell ref="AD399:AI399"/>
    <mergeCell ref="W400:AB400"/>
    <mergeCell ref="AD400:AI400"/>
    <mergeCell ref="W402:AB402"/>
    <mergeCell ref="AD402:AI402"/>
    <mergeCell ref="W401:AB401"/>
    <mergeCell ref="W404:AB404"/>
    <mergeCell ref="AD404:AI404"/>
    <mergeCell ref="W405:AB405"/>
    <mergeCell ref="AD405:AI405"/>
    <mergeCell ref="W408:AB408"/>
    <mergeCell ref="AD408:AI408"/>
    <mergeCell ref="W409:AB409"/>
    <mergeCell ref="AD409:AI409"/>
    <mergeCell ref="W410:AB410"/>
    <mergeCell ref="AD410:AI410"/>
    <mergeCell ref="W411:AB411"/>
    <mergeCell ref="AD411:AI411"/>
    <mergeCell ref="W412:AB412"/>
    <mergeCell ref="AD412:AI412"/>
    <mergeCell ref="W413:AB413"/>
    <mergeCell ref="AD413:AI413"/>
    <mergeCell ref="W414:AB414"/>
    <mergeCell ref="AD414:AI414"/>
    <mergeCell ref="W415:AB415"/>
    <mergeCell ref="AD415:AI415"/>
    <mergeCell ref="W416:AB416"/>
    <mergeCell ref="AD416:AI416"/>
    <mergeCell ref="W417:AB417"/>
    <mergeCell ref="AD417:AI417"/>
    <mergeCell ref="W418:AB418"/>
    <mergeCell ref="AD418:AI418"/>
    <mergeCell ref="W419:AB419"/>
    <mergeCell ref="AD419:AI419"/>
    <mergeCell ref="W420:AB420"/>
    <mergeCell ref="AD420:AI420"/>
    <mergeCell ref="W422:AB422"/>
    <mergeCell ref="AD422:AI422"/>
    <mergeCell ref="W423:AB423"/>
    <mergeCell ref="AD423:AI423"/>
    <mergeCell ref="W424:AB424"/>
    <mergeCell ref="AD424:AI424"/>
    <mergeCell ref="W425:AB425"/>
    <mergeCell ref="AD425:AI425"/>
    <mergeCell ref="W426:AB426"/>
    <mergeCell ref="AD426:AI426"/>
    <mergeCell ref="W427:AB427"/>
    <mergeCell ref="AD427:AI427"/>
    <mergeCell ref="W428:AB428"/>
    <mergeCell ref="AD428:AI428"/>
    <mergeCell ref="W429:AB429"/>
    <mergeCell ref="AD429:AI429"/>
    <mergeCell ref="W430:AB430"/>
    <mergeCell ref="AD430:AI430"/>
    <mergeCell ref="W431:AB431"/>
    <mergeCell ref="AD431:AI431"/>
    <mergeCell ref="W432:AB432"/>
    <mergeCell ref="AD432:AI432"/>
    <mergeCell ref="W433:AB433"/>
    <mergeCell ref="AD433:AI433"/>
    <mergeCell ref="W434:AB434"/>
    <mergeCell ref="AD434:AI434"/>
    <mergeCell ref="W435:AB435"/>
    <mergeCell ref="AD435:AI435"/>
    <mergeCell ref="W436:AB436"/>
    <mergeCell ref="AD436:AI436"/>
    <mergeCell ref="AD438:AI438"/>
    <mergeCell ref="AD439:AI439"/>
    <mergeCell ref="C440:AI440"/>
    <mergeCell ref="W442:AB442"/>
    <mergeCell ref="AD442:AI442"/>
    <mergeCell ref="W444:AB444"/>
    <mergeCell ref="AD444:AI444"/>
    <mergeCell ref="W445:AB445"/>
    <mergeCell ref="AD445:AI445"/>
    <mergeCell ref="W446:AB446"/>
    <mergeCell ref="AD446:AI446"/>
    <mergeCell ref="W447:AB447"/>
    <mergeCell ref="AD447:AI447"/>
    <mergeCell ref="W448:AB448"/>
    <mergeCell ref="AD448:AI448"/>
    <mergeCell ref="W449:AB449"/>
    <mergeCell ref="AD449:AI449"/>
    <mergeCell ref="W450:AB450"/>
    <mergeCell ref="AD450:AI450"/>
    <mergeCell ref="W451:AB451"/>
    <mergeCell ref="AD451:AI451"/>
    <mergeCell ref="W452:AB452"/>
    <mergeCell ref="AD452:AI452"/>
    <mergeCell ref="W456:AB456"/>
    <mergeCell ref="AD456:AI456"/>
    <mergeCell ref="W457:AB457"/>
    <mergeCell ref="AD457:AI457"/>
    <mergeCell ref="W458:AB458"/>
    <mergeCell ref="AD458:AI458"/>
    <mergeCell ref="W459:AB459"/>
    <mergeCell ref="AD459:AI459"/>
    <mergeCell ref="W460:AB460"/>
    <mergeCell ref="AD460:AI460"/>
    <mergeCell ref="W461:AB461"/>
    <mergeCell ref="AD461:AI461"/>
    <mergeCell ref="W462:AB462"/>
    <mergeCell ref="AD462:AI462"/>
    <mergeCell ref="W463:AB463"/>
    <mergeCell ref="AD463:AI463"/>
    <mergeCell ref="W464:AB464"/>
    <mergeCell ref="AD464:AI464"/>
    <mergeCell ref="W465:AB465"/>
    <mergeCell ref="AD465:AI465"/>
    <mergeCell ref="W466:AB466"/>
    <mergeCell ref="AD466:AI466"/>
    <mergeCell ref="W467:AB467"/>
    <mergeCell ref="AD467:AI467"/>
    <mergeCell ref="W468:AB468"/>
    <mergeCell ref="AD468:AI468"/>
    <mergeCell ref="W469:AB469"/>
    <mergeCell ref="AD469:AI469"/>
    <mergeCell ref="C470:AI470"/>
    <mergeCell ref="W472:AB472"/>
    <mergeCell ref="AD472:AI472"/>
    <mergeCell ref="W474:AB474"/>
    <mergeCell ref="AD474:AI474"/>
    <mergeCell ref="W475:AB475"/>
    <mergeCell ref="AD475:AI475"/>
    <mergeCell ref="W476:AB476"/>
    <mergeCell ref="AD476:AI476"/>
    <mergeCell ref="W477:AB477"/>
    <mergeCell ref="AD477:AI477"/>
    <mergeCell ref="W478:AB478"/>
    <mergeCell ref="AD478:AI478"/>
    <mergeCell ref="W479:AB479"/>
    <mergeCell ref="AD479:AI479"/>
    <mergeCell ref="W480:AB480"/>
    <mergeCell ref="AD480:AI480"/>
    <mergeCell ref="W481:AB481"/>
    <mergeCell ref="AD481:AI481"/>
    <mergeCell ref="W485:AB485"/>
    <mergeCell ref="AD485:AI485"/>
    <mergeCell ref="W486:AB486"/>
    <mergeCell ref="AD486:AI486"/>
    <mergeCell ref="W487:AB487"/>
    <mergeCell ref="AD487:AI487"/>
    <mergeCell ref="W488:AB488"/>
    <mergeCell ref="AD488:AI488"/>
    <mergeCell ref="W489:AB489"/>
    <mergeCell ref="AD489:AI489"/>
    <mergeCell ref="W490:AB490"/>
    <mergeCell ref="AD490:AI490"/>
    <mergeCell ref="W491:AB491"/>
    <mergeCell ref="AD491:AI491"/>
    <mergeCell ref="W492:AB492"/>
    <mergeCell ref="AD492:AI492"/>
    <mergeCell ref="W496:AB496"/>
    <mergeCell ref="AD496:AI496"/>
    <mergeCell ref="W497:AB497"/>
    <mergeCell ref="AD497:AI497"/>
    <mergeCell ref="W498:AB498"/>
    <mergeCell ref="AD498:AI498"/>
    <mergeCell ref="W499:AB499"/>
    <mergeCell ref="AD499:AI499"/>
    <mergeCell ref="W500:AB500"/>
    <mergeCell ref="AD500:AI500"/>
    <mergeCell ref="W501:AB501"/>
    <mergeCell ref="AD501:AI501"/>
    <mergeCell ref="W502:AB502"/>
    <mergeCell ref="AD502:AI502"/>
    <mergeCell ref="W503:AB503"/>
    <mergeCell ref="AD503:AI503"/>
    <mergeCell ref="I511:N511"/>
    <mergeCell ref="P511:U511"/>
    <mergeCell ref="W511:AB511"/>
    <mergeCell ref="AD511:AI511"/>
    <mergeCell ref="I512:N512"/>
    <mergeCell ref="P512:U512"/>
    <mergeCell ref="W512:AB512"/>
    <mergeCell ref="AD512:AI512"/>
    <mergeCell ref="C513:H513"/>
    <mergeCell ref="I513:N513"/>
    <mergeCell ref="P513:U513"/>
    <mergeCell ref="W513:AB513"/>
    <mergeCell ref="AD513:AI513"/>
    <mergeCell ref="C514:H514"/>
    <mergeCell ref="I514:N514"/>
    <mergeCell ref="P514:U514"/>
    <mergeCell ref="W514:AB514"/>
    <mergeCell ref="AD514:AI514"/>
    <mergeCell ref="C515:H515"/>
    <mergeCell ref="I515:N515"/>
    <mergeCell ref="P515:U515"/>
    <mergeCell ref="W515:AB515"/>
    <mergeCell ref="AD515:AI515"/>
    <mergeCell ref="C516:H516"/>
    <mergeCell ref="I516:N516"/>
    <mergeCell ref="P516:U516"/>
    <mergeCell ref="W516:AB516"/>
    <mergeCell ref="AD516:AI516"/>
    <mergeCell ref="C520:H520"/>
    <mergeCell ref="I520:N520"/>
    <mergeCell ref="P520:U520"/>
    <mergeCell ref="W520:AB520"/>
    <mergeCell ref="AD520:AI520"/>
    <mergeCell ref="C531:H531"/>
    <mergeCell ref="I531:N531"/>
    <mergeCell ref="P531:U531"/>
    <mergeCell ref="W531:AB531"/>
    <mergeCell ref="AD531:AI531"/>
    <mergeCell ref="C521:H521"/>
    <mergeCell ref="I521:N521"/>
    <mergeCell ref="P521:U521"/>
    <mergeCell ref="W521:AB521"/>
    <mergeCell ref="AD521:AI521"/>
    <mergeCell ref="C522:H522"/>
    <mergeCell ref="I522:N522"/>
    <mergeCell ref="P522:U522"/>
    <mergeCell ref="W522:AB522"/>
    <mergeCell ref="AD522:AI522"/>
    <mergeCell ref="C523:H523"/>
    <mergeCell ref="I523:N523"/>
    <mergeCell ref="P523:U523"/>
    <mergeCell ref="W523:AB523"/>
    <mergeCell ref="AD523:AI523"/>
    <mergeCell ref="C524:H524"/>
    <mergeCell ref="I524:N524"/>
    <mergeCell ref="P524:U524"/>
    <mergeCell ref="W524:AB524"/>
    <mergeCell ref="AD524:AI524"/>
    <mergeCell ref="C525:H525"/>
    <mergeCell ref="I525:N525"/>
    <mergeCell ref="P525:U525"/>
    <mergeCell ref="W525:AB525"/>
    <mergeCell ref="AD525:AI525"/>
    <mergeCell ref="C526:H526"/>
    <mergeCell ref="I526:N526"/>
    <mergeCell ref="P526:U526"/>
    <mergeCell ref="W526:AB526"/>
    <mergeCell ref="AD526:AI526"/>
    <mergeCell ref="C527:H527"/>
    <mergeCell ref="I527:N527"/>
    <mergeCell ref="P527:U527"/>
    <mergeCell ref="W527:AB527"/>
    <mergeCell ref="AD527:AI527"/>
    <mergeCell ref="C528:H528"/>
    <mergeCell ref="I528:N528"/>
    <mergeCell ref="P528:U528"/>
    <mergeCell ref="W528:AB528"/>
    <mergeCell ref="AD528:AI528"/>
    <mergeCell ref="C529:H529"/>
    <mergeCell ref="I529:N529"/>
    <mergeCell ref="P529:U529"/>
    <mergeCell ref="W529:AB529"/>
    <mergeCell ref="AD529:AI529"/>
    <mergeCell ref="C534:H534"/>
    <mergeCell ref="I534:N534"/>
    <mergeCell ref="P534:U534"/>
    <mergeCell ref="W534:AB534"/>
    <mergeCell ref="AD534:AI534"/>
    <mergeCell ref="C535:H535"/>
    <mergeCell ref="I535:N535"/>
    <mergeCell ref="P535:U535"/>
    <mergeCell ref="W535:AB535"/>
    <mergeCell ref="AD535:AI535"/>
    <mergeCell ref="C536:H536"/>
    <mergeCell ref="I536:N536"/>
    <mergeCell ref="P536:U536"/>
    <mergeCell ref="W536:AB536"/>
    <mergeCell ref="AD536:AI536"/>
    <mergeCell ref="C537:H537"/>
    <mergeCell ref="I537:N537"/>
    <mergeCell ref="P537:U537"/>
    <mergeCell ref="W537:AB537"/>
    <mergeCell ref="AD537:AI537"/>
    <mergeCell ref="C538:H538"/>
    <mergeCell ref="I538:N538"/>
    <mergeCell ref="P538:U538"/>
    <mergeCell ref="W538:AB538"/>
    <mergeCell ref="AD538:AI538"/>
    <mergeCell ref="C539:H539"/>
    <mergeCell ref="I539:N539"/>
    <mergeCell ref="P539:U539"/>
    <mergeCell ref="W539:AB539"/>
    <mergeCell ref="AD539:AI539"/>
    <mergeCell ref="C540:H540"/>
    <mergeCell ref="I540:N540"/>
    <mergeCell ref="P540:U540"/>
    <mergeCell ref="W540:AB540"/>
    <mergeCell ref="AD540:AI540"/>
    <mergeCell ref="C541:H541"/>
    <mergeCell ref="I541:N541"/>
    <mergeCell ref="P541:U541"/>
    <mergeCell ref="W541:AB541"/>
    <mergeCell ref="AD541:AI541"/>
    <mergeCell ref="C542:H542"/>
    <mergeCell ref="I542:N542"/>
    <mergeCell ref="P542:U542"/>
    <mergeCell ref="W542:AB542"/>
    <mergeCell ref="AD542:AI542"/>
    <mergeCell ref="I601:N601"/>
    <mergeCell ref="P601:U601"/>
    <mergeCell ref="W601:AB601"/>
    <mergeCell ref="AD601:AI601"/>
    <mergeCell ref="AD544:AI544"/>
    <mergeCell ref="AD545:AI545"/>
    <mergeCell ref="AD546:AI546"/>
    <mergeCell ref="I556:N556"/>
    <mergeCell ref="P556:U556"/>
    <mergeCell ref="W556:AB556"/>
    <mergeCell ref="AD556:AI556"/>
    <mergeCell ref="I557:N557"/>
    <mergeCell ref="P557:U557"/>
    <mergeCell ref="W557:AB557"/>
    <mergeCell ref="AD557:AI557"/>
    <mergeCell ref="C558:H558"/>
    <mergeCell ref="I558:N558"/>
    <mergeCell ref="P558:U558"/>
    <mergeCell ref="W558:AB558"/>
    <mergeCell ref="AD558:AI558"/>
    <mergeCell ref="C559:H559"/>
    <mergeCell ref="I559:N559"/>
    <mergeCell ref="W559:AB559"/>
    <mergeCell ref="AD559:AI559"/>
    <mergeCell ref="C560:H560"/>
    <mergeCell ref="I560:N560"/>
    <mergeCell ref="P560:U560"/>
    <mergeCell ref="W560:AB560"/>
    <mergeCell ref="AD560:AI560"/>
    <mergeCell ref="C561:H561"/>
    <mergeCell ref="I561:N561"/>
    <mergeCell ref="P561:U561"/>
    <mergeCell ref="W561:AB561"/>
    <mergeCell ref="AD561:AI561"/>
    <mergeCell ref="C562:H562"/>
    <mergeCell ref="I562:N562"/>
    <mergeCell ref="P562:U562"/>
    <mergeCell ref="W562:AB562"/>
    <mergeCell ref="AD562:AI562"/>
    <mergeCell ref="C563:H563"/>
    <mergeCell ref="I563:N563"/>
    <mergeCell ref="P563:U563"/>
    <mergeCell ref="W563:AB563"/>
    <mergeCell ref="AD563:AI563"/>
    <mergeCell ref="C564:H564"/>
    <mergeCell ref="I564:N564"/>
    <mergeCell ref="P564:U564"/>
    <mergeCell ref="W564:AB564"/>
    <mergeCell ref="AD564:AI564"/>
    <mergeCell ref="C565:H565"/>
    <mergeCell ref="I565:N565"/>
    <mergeCell ref="P565:U565"/>
    <mergeCell ref="W565:AB565"/>
    <mergeCell ref="AD565:AI565"/>
    <mergeCell ref="C566:H566"/>
    <mergeCell ref="I566:N566"/>
    <mergeCell ref="P566:U566"/>
    <mergeCell ref="W566:AB566"/>
    <mergeCell ref="AD566:AI566"/>
    <mergeCell ref="C567:H567"/>
    <mergeCell ref="I567:N567"/>
    <mergeCell ref="P567:U567"/>
    <mergeCell ref="W567:AB567"/>
    <mergeCell ref="AD567:AI567"/>
    <mergeCell ref="C568:H568"/>
    <mergeCell ref="I568:N568"/>
    <mergeCell ref="P568:U568"/>
    <mergeCell ref="W568:AB568"/>
    <mergeCell ref="AD568:AI568"/>
    <mergeCell ref="C569:H569"/>
    <mergeCell ref="I569:N569"/>
    <mergeCell ref="P569:U569"/>
    <mergeCell ref="W569:AB569"/>
    <mergeCell ref="AD569:AI569"/>
    <mergeCell ref="C570:H570"/>
    <mergeCell ref="I570:N570"/>
    <mergeCell ref="P570:U570"/>
    <mergeCell ref="W570:AB570"/>
    <mergeCell ref="AD570:AI570"/>
    <mergeCell ref="C571:H571"/>
    <mergeCell ref="I571:N571"/>
    <mergeCell ref="P571:U571"/>
    <mergeCell ref="W571:AB571"/>
    <mergeCell ref="AD571:AI571"/>
    <mergeCell ref="C572:H572"/>
    <mergeCell ref="I572:N572"/>
    <mergeCell ref="P572:U572"/>
    <mergeCell ref="W572:AB572"/>
    <mergeCell ref="AD572:AI572"/>
    <mergeCell ref="C573:H573"/>
    <mergeCell ref="I573:N573"/>
    <mergeCell ref="P573:U573"/>
    <mergeCell ref="W573:AB573"/>
    <mergeCell ref="AD573:AI573"/>
    <mergeCell ref="C574:H574"/>
    <mergeCell ref="I574:N574"/>
    <mergeCell ref="P574:U574"/>
    <mergeCell ref="W574:AB574"/>
    <mergeCell ref="AD574:AI574"/>
    <mergeCell ref="C575:H575"/>
    <mergeCell ref="I575:N575"/>
    <mergeCell ref="P575:U575"/>
    <mergeCell ref="W575:AB575"/>
    <mergeCell ref="AD575:AI575"/>
    <mergeCell ref="C576:H576"/>
    <mergeCell ref="I576:N576"/>
    <mergeCell ref="P576:U576"/>
    <mergeCell ref="W576:AB576"/>
    <mergeCell ref="AD576:AI576"/>
    <mergeCell ref="C577:H577"/>
    <mergeCell ref="I577:N577"/>
    <mergeCell ref="P577:U577"/>
    <mergeCell ref="W577:AB577"/>
    <mergeCell ref="AD577:AI577"/>
    <mergeCell ref="C578:H578"/>
    <mergeCell ref="I578:N578"/>
    <mergeCell ref="P578:U578"/>
    <mergeCell ref="W578:AB578"/>
    <mergeCell ref="AD578:AI578"/>
    <mergeCell ref="C579:H579"/>
    <mergeCell ref="I579:N579"/>
    <mergeCell ref="P579:U579"/>
    <mergeCell ref="W579:AB579"/>
    <mergeCell ref="AD579:AI579"/>
    <mergeCell ref="C580:H580"/>
    <mergeCell ref="I580:N580"/>
    <mergeCell ref="P580:U580"/>
    <mergeCell ref="W580:AB580"/>
    <mergeCell ref="AD580:AI580"/>
    <mergeCell ref="C581:H581"/>
    <mergeCell ref="I581:N581"/>
    <mergeCell ref="P581:U581"/>
    <mergeCell ref="W581:AB581"/>
    <mergeCell ref="AD581:AI581"/>
    <mergeCell ref="AD583:AI583"/>
    <mergeCell ref="C584:AI584"/>
    <mergeCell ref="C585:AI585"/>
    <mergeCell ref="I595:N595"/>
    <mergeCell ref="P595:U595"/>
    <mergeCell ref="W595:AB595"/>
    <mergeCell ref="AD595:AI595"/>
    <mergeCell ref="I596:N596"/>
    <mergeCell ref="P596:U596"/>
    <mergeCell ref="W596:AB596"/>
    <mergeCell ref="AD596:AI596"/>
    <mergeCell ref="C597:H597"/>
    <mergeCell ref="I597:N597"/>
    <mergeCell ref="P597:U597"/>
    <mergeCell ref="W597:AB597"/>
    <mergeCell ref="AD597:AI597"/>
    <mergeCell ref="C598:H598"/>
    <mergeCell ref="I598:N598"/>
    <mergeCell ref="P598:U598"/>
    <mergeCell ref="W598:AB598"/>
    <mergeCell ref="AD598:AI598"/>
    <mergeCell ref="C599:H599"/>
    <mergeCell ref="I599:N599"/>
    <mergeCell ref="P599:U599"/>
    <mergeCell ref="W599:AB599"/>
    <mergeCell ref="AD599:AI599"/>
    <mergeCell ref="C600:H600"/>
    <mergeCell ref="I600:N600"/>
    <mergeCell ref="P600:U600"/>
    <mergeCell ref="W600:AB600"/>
    <mergeCell ref="AD600:AI600"/>
    <mergeCell ref="C602:N602"/>
    <mergeCell ref="P602:U602"/>
    <mergeCell ref="W602:AB602"/>
    <mergeCell ref="AD602:AI602"/>
    <mergeCell ref="C601:H601"/>
    <mergeCell ref="C603:H603"/>
    <mergeCell ref="I603:N603"/>
    <mergeCell ref="P603:U603"/>
    <mergeCell ref="W603:AB603"/>
    <mergeCell ref="AD603:AI603"/>
    <mergeCell ref="C604:H604"/>
    <mergeCell ref="I604:N604"/>
    <mergeCell ref="P604:U604"/>
    <mergeCell ref="W604:AB604"/>
    <mergeCell ref="AD604:AI604"/>
    <mergeCell ref="C605:H605"/>
    <mergeCell ref="I605:N605"/>
    <mergeCell ref="P605:U605"/>
    <mergeCell ref="W605:AB605"/>
    <mergeCell ref="AD605:AI605"/>
    <mergeCell ref="C606:H606"/>
    <mergeCell ref="I606:N606"/>
    <mergeCell ref="P606:U606"/>
    <mergeCell ref="W606:AB606"/>
    <mergeCell ref="AD606:AI606"/>
    <mergeCell ref="C607:H607"/>
    <mergeCell ref="I607:N607"/>
    <mergeCell ref="P607:U607"/>
    <mergeCell ref="W607:AB607"/>
    <mergeCell ref="AD607:AI607"/>
    <mergeCell ref="C608:H608"/>
    <mergeCell ref="I608:N608"/>
    <mergeCell ref="P608:U608"/>
    <mergeCell ref="W608:AB608"/>
    <mergeCell ref="AD608:AI608"/>
    <mergeCell ref="C609:H609"/>
    <mergeCell ref="I609:N609"/>
    <mergeCell ref="P609:U609"/>
    <mergeCell ref="W609:AB609"/>
    <mergeCell ref="AD609:AI609"/>
    <mergeCell ref="P610:U610"/>
    <mergeCell ref="W610:AB610"/>
    <mergeCell ref="AD610:AI610"/>
    <mergeCell ref="C610:N610"/>
    <mergeCell ref="C611:H611"/>
    <mergeCell ref="I611:N611"/>
    <mergeCell ref="P611:U611"/>
    <mergeCell ref="W611:AB611"/>
    <mergeCell ref="AD611:AI611"/>
    <mergeCell ref="C612:H612"/>
    <mergeCell ref="I612:N612"/>
    <mergeCell ref="P612:U612"/>
    <mergeCell ref="W612:AB612"/>
    <mergeCell ref="AD612:AI612"/>
    <mergeCell ref="C613:N613"/>
    <mergeCell ref="P613:U613"/>
    <mergeCell ref="W613:AB613"/>
    <mergeCell ref="AD613:AI613"/>
    <mergeCell ref="C614:H614"/>
    <mergeCell ref="I614:N614"/>
    <mergeCell ref="P614:U614"/>
    <mergeCell ref="W614:AB614"/>
    <mergeCell ref="AD614:AI614"/>
    <mergeCell ref="C615:H615"/>
    <mergeCell ref="I615:N615"/>
    <mergeCell ref="P615:U615"/>
    <mergeCell ref="W615:AB615"/>
    <mergeCell ref="AD615:AI615"/>
    <mergeCell ref="C616:H616"/>
    <mergeCell ref="I616:N616"/>
    <mergeCell ref="P616:U616"/>
    <mergeCell ref="W616:AB616"/>
    <mergeCell ref="AD616:AI616"/>
    <mergeCell ref="C617:H617"/>
    <mergeCell ref="I617:N617"/>
    <mergeCell ref="P617:U617"/>
    <mergeCell ref="W617:AB617"/>
    <mergeCell ref="AD617:AI617"/>
    <mergeCell ref="C620:H620"/>
    <mergeCell ref="I620:N620"/>
    <mergeCell ref="P620:U620"/>
    <mergeCell ref="W620:AB620"/>
    <mergeCell ref="AD620:AI620"/>
    <mergeCell ref="C621:H621"/>
    <mergeCell ref="I621:N621"/>
    <mergeCell ref="P621:U621"/>
    <mergeCell ref="W621:AB621"/>
    <mergeCell ref="AD621:AI621"/>
    <mergeCell ref="C622:H622"/>
    <mergeCell ref="I622:N622"/>
    <mergeCell ref="P622:U622"/>
    <mergeCell ref="W622:AB622"/>
    <mergeCell ref="AD622:AI622"/>
    <mergeCell ref="C623:H623"/>
    <mergeCell ref="I623:N623"/>
    <mergeCell ref="P623:U623"/>
    <mergeCell ref="W623:AB623"/>
    <mergeCell ref="AD623:AI623"/>
    <mergeCell ref="W629:AB629"/>
    <mergeCell ref="AD629:AI629"/>
    <mergeCell ref="W630:AB630"/>
    <mergeCell ref="AD630:AI630"/>
    <mergeCell ref="W632:AB632"/>
    <mergeCell ref="AD632:AI632"/>
    <mergeCell ref="W633:AB633"/>
    <mergeCell ref="AD633:AI633"/>
    <mergeCell ref="W634:AB634"/>
    <mergeCell ref="AD634:AI634"/>
    <mergeCell ref="W635:AB635"/>
    <mergeCell ref="AD635:AI635"/>
    <mergeCell ref="W636:AB636"/>
    <mergeCell ref="AD636:AI636"/>
    <mergeCell ref="W637:AB637"/>
    <mergeCell ref="AD637:AI637"/>
    <mergeCell ref="W638:AB638"/>
    <mergeCell ref="AD638:AI638"/>
    <mergeCell ref="W639:AB639"/>
    <mergeCell ref="AD639:AI639"/>
    <mergeCell ref="W640:AB640"/>
    <mergeCell ref="AD640:AI640"/>
    <mergeCell ref="W641:AB641"/>
    <mergeCell ref="AD641:AI641"/>
    <mergeCell ref="W642:AB642"/>
    <mergeCell ref="AD642:AI642"/>
    <mergeCell ref="W643:AB643"/>
    <mergeCell ref="AD643:AI643"/>
    <mergeCell ref="W644:AB644"/>
    <mergeCell ref="AD644:AI644"/>
    <mergeCell ref="W645:AB645"/>
    <mergeCell ref="AD645:AI645"/>
    <mergeCell ref="W646:AB646"/>
    <mergeCell ref="AD646:AI646"/>
    <mergeCell ref="W647:AB647"/>
    <mergeCell ref="AD647:AI647"/>
    <mergeCell ref="W648:AB648"/>
    <mergeCell ref="AD648:AI648"/>
    <mergeCell ref="W650:AB650"/>
    <mergeCell ref="AD650:AI650"/>
    <mergeCell ref="C651:AI651"/>
    <mergeCell ref="I656:N656"/>
    <mergeCell ref="P656:U656"/>
    <mergeCell ref="W656:AB656"/>
    <mergeCell ref="AD656:AI656"/>
    <mergeCell ref="I657:N657"/>
    <mergeCell ref="P657:U657"/>
    <mergeCell ref="W657:AB657"/>
    <mergeCell ref="AD657:AI657"/>
    <mergeCell ref="I658:N658"/>
    <mergeCell ref="P658:U658"/>
    <mergeCell ref="W658:AB658"/>
    <mergeCell ref="AD658:AI658"/>
    <mergeCell ref="I659:N659"/>
    <mergeCell ref="P659:U659"/>
    <mergeCell ref="W659:AB659"/>
    <mergeCell ref="AD659:AI659"/>
    <mergeCell ref="I660:N660"/>
    <mergeCell ref="P660:U660"/>
    <mergeCell ref="W660:AB660"/>
    <mergeCell ref="AD660:AI660"/>
    <mergeCell ref="I661:N661"/>
    <mergeCell ref="P661:U661"/>
    <mergeCell ref="W661:AB661"/>
    <mergeCell ref="AD661:AI661"/>
    <mergeCell ref="I662:N662"/>
    <mergeCell ref="P662:U662"/>
    <mergeCell ref="W662:AB662"/>
    <mergeCell ref="AD662:AI662"/>
    <mergeCell ref="I663:N663"/>
    <mergeCell ref="P663:U663"/>
    <mergeCell ref="W663:AB663"/>
    <mergeCell ref="AD663:AI663"/>
    <mergeCell ref="C664:H664"/>
    <mergeCell ref="I664:N664"/>
    <mergeCell ref="P664:U664"/>
    <mergeCell ref="W664:AB664"/>
    <mergeCell ref="AD664:AI664"/>
    <mergeCell ref="I665:N665"/>
    <mergeCell ref="P665:U665"/>
    <mergeCell ref="W665:AB665"/>
    <mergeCell ref="AD665:AI665"/>
    <mergeCell ref="I666:N666"/>
    <mergeCell ref="P666:U666"/>
    <mergeCell ref="W666:AB666"/>
    <mergeCell ref="AD666:AI666"/>
    <mergeCell ref="I667:N667"/>
    <mergeCell ref="P667:U667"/>
    <mergeCell ref="W667:AB667"/>
    <mergeCell ref="AD667:AI667"/>
    <mergeCell ref="P668:U668"/>
    <mergeCell ref="W668:AB668"/>
    <mergeCell ref="AD668:AI668"/>
    <mergeCell ref="I669:N669"/>
    <mergeCell ref="P669:U669"/>
    <mergeCell ref="W669:AB669"/>
    <mergeCell ref="AD669:AI669"/>
    <mergeCell ref="I670:N670"/>
    <mergeCell ref="P670:U670"/>
    <mergeCell ref="W670:AB670"/>
    <mergeCell ref="AD670:AI670"/>
    <mergeCell ref="C671:H671"/>
    <mergeCell ref="I671:N671"/>
    <mergeCell ref="P671:U671"/>
    <mergeCell ref="W671:AB671"/>
    <mergeCell ref="AD671:AI671"/>
    <mergeCell ref="I672:N672"/>
    <mergeCell ref="P672:U672"/>
    <mergeCell ref="W672:AB672"/>
    <mergeCell ref="AD672:AI672"/>
    <mergeCell ref="I673:N673"/>
    <mergeCell ref="P673:U673"/>
    <mergeCell ref="W673:AB673"/>
    <mergeCell ref="AD673:AI673"/>
    <mergeCell ref="C674:H674"/>
    <mergeCell ref="I674:N674"/>
    <mergeCell ref="P674:U674"/>
    <mergeCell ref="W674:AB674"/>
    <mergeCell ref="AD674:AI674"/>
    <mergeCell ref="I675:N675"/>
    <mergeCell ref="P675:U675"/>
    <mergeCell ref="W675:AB675"/>
    <mergeCell ref="AD675:AI675"/>
    <mergeCell ref="I676:N676"/>
    <mergeCell ref="P676:U676"/>
    <mergeCell ref="W676:AB676"/>
    <mergeCell ref="AD676:AI676"/>
    <mergeCell ref="I677:N677"/>
    <mergeCell ref="P677:U677"/>
    <mergeCell ref="W677:AB677"/>
    <mergeCell ref="AD677:AI677"/>
    <mergeCell ref="I678:N678"/>
    <mergeCell ref="P678:U678"/>
    <mergeCell ref="W678:AB678"/>
    <mergeCell ref="AD678:AI678"/>
    <mergeCell ref="I679:N679"/>
    <mergeCell ref="P679:U679"/>
    <mergeCell ref="W679:AB679"/>
    <mergeCell ref="AD679:AI679"/>
    <mergeCell ref="I680:N680"/>
    <mergeCell ref="P680:U680"/>
    <mergeCell ref="W680:AB680"/>
    <mergeCell ref="AD680:AI680"/>
    <mergeCell ref="W684:AB684"/>
    <mergeCell ref="AD684:AI684"/>
    <mergeCell ref="W685:AB685"/>
    <mergeCell ref="AD685:AI685"/>
    <mergeCell ref="W686:AB686"/>
    <mergeCell ref="AD686:AI686"/>
    <mergeCell ref="W687:AB687"/>
    <mergeCell ref="AD687:AI687"/>
    <mergeCell ref="W688:AB688"/>
    <mergeCell ref="AD688:AI688"/>
    <mergeCell ref="W689:AB689"/>
    <mergeCell ref="AD689:AI689"/>
    <mergeCell ref="W690:AB690"/>
    <mergeCell ref="AD690:AI690"/>
    <mergeCell ref="W691:AB691"/>
    <mergeCell ref="AD691:AI691"/>
    <mergeCell ref="W692:AB692"/>
    <mergeCell ref="AD692:AI692"/>
    <mergeCell ref="W693:AB693"/>
    <mergeCell ref="AD693:AI693"/>
    <mergeCell ref="W694:AB694"/>
    <mergeCell ref="AD694:AI694"/>
    <mergeCell ref="W695:AB695"/>
    <mergeCell ref="AD695:AI695"/>
    <mergeCell ref="AD696:AI696"/>
    <mergeCell ref="W697:AB697"/>
    <mergeCell ref="AD697:AI697"/>
    <mergeCell ref="W698:AB698"/>
    <mergeCell ref="AD698:AI698"/>
    <mergeCell ref="W699:AB699"/>
    <mergeCell ref="AD699:AI699"/>
    <mergeCell ref="C703:N703"/>
    <mergeCell ref="P703:T703"/>
    <mergeCell ref="V703:X703"/>
    <mergeCell ref="Z703:AB703"/>
    <mergeCell ref="AD703:AI703"/>
    <mergeCell ref="C704:N704"/>
    <mergeCell ref="P704:T704"/>
    <mergeCell ref="V704:X704"/>
    <mergeCell ref="Z704:AB704"/>
    <mergeCell ref="AD704:AI704"/>
    <mergeCell ref="C705:N705"/>
    <mergeCell ref="P705:T705"/>
    <mergeCell ref="V705:X705"/>
    <mergeCell ref="Z705:AB705"/>
    <mergeCell ref="AD705:AI705"/>
    <mergeCell ref="C706:AI706"/>
    <mergeCell ref="C707:AI707"/>
    <mergeCell ref="C708:AI708"/>
    <mergeCell ref="C713:N713"/>
    <mergeCell ref="P713:T713"/>
    <mergeCell ref="V713:X713"/>
    <mergeCell ref="Z713:AB713"/>
    <mergeCell ref="AD713:AI713"/>
    <mergeCell ref="C714:N714"/>
    <mergeCell ref="P714:T714"/>
    <mergeCell ref="V714:X714"/>
    <mergeCell ref="Z714:AB714"/>
    <mergeCell ref="AD714:AI714"/>
    <mergeCell ref="C715:N715"/>
    <mergeCell ref="P715:T715"/>
    <mergeCell ref="V715:X715"/>
    <mergeCell ref="Z715:AB715"/>
    <mergeCell ref="AD715:AI715"/>
    <mergeCell ref="C716:AI716"/>
    <mergeCell ref="C717:AI717"/>
    <mergeCell ref="C718:AI718"/>
    <mergeCell ref="C723:N723"/>
    <mergeCell ref="P723:T723"/>
    <mergeCell ref="V723:X723"/>
    <mergeCell ref="Z723:AB723"/>
    <mergeCell ref="AD723:AI723"/>
    <mergeCell ref="C724:N724"/>
    <mergeCell ref="P724:T724"/>
    <mergeCell ref="V724:X724"/>
    <mergeCell ref="Z724:AB724"/>
    <mergeCell ref="AD724:AI724"/>
    <mergeCell ref="C725:N725"/>
    <mergeCell ref="P725:T725"/>
    <mergeCell ref="V725:X725"/>
    <mergeCell ref="Z725:AB725"/>
    <mergeCell ref="AD725:AI725"/>
    <mergeCell ref="C726:AI726"/>
    <mergeCell ref="C727:AI727"/>
    <mergeCell ref="C728:AI728"/>
    <mergeCell ref="W732:AB732"/>
    <mergeCell ref="AD732:AI732"/>
    <mergeCell ref="W733:AB733"/>
    <mergeCell ref="AD733:AI733"/>
    <mergeCell ref="W734:AB734"/>
    <mergeCell ref="AD734:AI734"/>
    <mergeCell ref="W735:AB735"/>
    <mergeCell ref="AD735:AI735"/>
    <mergeCell ref="W736:AB736"/>
    <mergeCell ref="AD736:AI736"/>
    <mergeCell ref="W737:AB737"/>
    <mergeCell ref="AD737:AI737"/>
    <mergeCell ref="W738:AB738"/>
    <mergeCell ref="AD738:AI738"/>
    <mergeCell ref="W739:AB739"/>
    <mergeCell ref="AD739:AI739"/>
    <mergeCell ref="W740:AB740"/>
    <mergeCell ref="AD740:AI740"/>
    <mergeCell ref="W741:AB741"/>
    <mergeCell ref="AD741:AI741"/>
    <mergeCell ref="C742:AI742"/>
    <mergeCell ref="C743:AI743"/>
    <mergeCell ref="C744:AI744"/>
    <mergeCell ref="C746:AI746"/>
    <mergeCell ref="W749:AB749"/>
    <mergeCell ref="AD749:AI749"/>
    <mergeCell ref="W750:AB750"/>
    <mergeCell ref="AD750:AI750"/>
    <mergeCell ref="W754:AB754"/>
    <mergeCell ref="AD754:AI754"/>
    <mergeCell ref="W755:AB755"/>
    <mergeCell ref="AD755:AI755"/>
    <mergeCell ref="W751:AB751"/>
    <mergeCell ref="AD751:AI751"/>
    <mergeCell ref="W752:AB752"/>
    <mergeCell ref="AD752:AI752"/>
    <mergeCell ref="W753:AB753"/>
    <mergeCell ref="AD753:AI753"/>
    <mergeCell ref="W759:AB759"/>
    <mergeCell ref="AD759:AI759"/>
    <mergeCell ref="W761:AB761"/>
    <mergeCell ref="AD761:AI761"/>
    <mergeCell ref="W756:AB756"/>
    <mergeCell ref="AD756:AI756"/>
    <mergeCell ref="W762:AB762"/>
    <mergeCell ref="AD762:AI762"/>
    <mergeCell ref="W763:AB763"/>
    <mergeCell ref="AD763:AI763"/>
    <mergeCell ref="W764:AB764"/>
    <mergeCell ref="AD764:AI764"/>
    <mergeCell ref="W765:AB765"/>
    <mergeCell ref="AD765:AI765"/>
    <mergeCell ref="W766:AB766"/>
    <mergeCell ref="AD766:AI766"/>
    <mergeCell ref="W767:AB767"/>
    <mergeCell ref="AD767:AI767"/>
    <mergeCell ref="W768:AB768"/>
    <mergeCell ref="AD768:AI768"/>
    <mergeCell ref="W772:AB772"/>
    <mergeCell ref="AD772:AI772"/>
    <mergeCell ref="W773:AB773"/>
    <mergeCell ref="AD773:AI773"/>
    <mergeCell ref="W774:AB774"/>
    <mergeCell ref="AD774:AI774"/>
    <mergeCell ref="W775:AB775"/>
    <mergeCell ref="AD775:AI775"/>
    <mergeCell ref="W776:AB776"/>
    <mergeCell ref="AD776:AI776"/>
    <mergeCell ref="W793:AB793"/>
    <mergeCell ref="AD793:AI793"/>
    <mergeCell ref="C787:AI787"/>
    <mergeCell ref="W777:AB777"/>
    <mergeCell ref="AD777:AI777"/>
    <mergeCell ref="W778:AB778"/>
    <mergeCell ref="AD778:AI778"/>
    <mergeCell ref="W780:AB780"/>
    <mergeCell ref="AD780:AI780"/>
    <mergeCell ref="W794:AB794"/>
    <mergeCell ref="AD794:AI794"/>
    <mergeCell ref="W795:AB795"/>
    <mergeCell ref="AD795:AI795"/>
    <mergeCell ref="W796:AB796"/>
    <mergeCell ref="AD796:AI796"/>
    <mergeCell ref="W797:AB797"/>
    <mergeCell ref="AD797:AI797"/>
    <mergeCell ref="W798:AB798"/>
    <mergeCell ref="AD798:AI798"/>
    <mergeCell ref="AD934:AI934"/>
    <mergeCell ref="Y937:AB937"/>
    <mergeCell ref="AD937:AI937"/>
    <mergeCell ref="W934:AB934"/>
    <mergeCell ref="W799:AB799"/>
    <mergeCell ref="AD799:AI799"/>
    <mergeCell ref="W800:AB800"/>
    <mergeCell ref="W802:AB802"/>
    <mergeCell ref="AD802:AI802"/>
    <mergeCell ref="W803:AB803"/>
    <mergeCell ref="AD803:AI803"/>
    <mergeCell ref="W807:AB807"/>
    <mergeCell ref="AD807:AI807"/>
    <mergeCell ref="W808:AB808"/>
    <mergeCell ref="AD808:AI808"/>
    <mergeCell ref="W809:AB809"/>
    <mergeCell ref="AD809:AI809"/>
    <mergeCell ref="W810:AB810"/>
    <mergeCell ref="AD810:AI810"/>
    <mergeCell ref="W811:AB811"/>
    <mergeCell ref="AD811:AI811"/>
    <mergeCell ref="W812:AB812"/>
    <mergeCell ref="AD812:AI812"/>
    <mergeCell ref="W813:AB813"/>
    <mergeCell ref="AD813:AI813"/>
    <mergeCell ref="W814:AB814"/>
    <mergeCell ref="AD814:AI814"/>
    <mergeCell ref="W815:AB815"/>
    <mergeCell ref="AD815:AI815"/>
    <mergeCell ref="W816:AB816"/>
    <mergeCell ref="AD816:AI816"/>
    <mergeCell ref="W817:AB817"/>
    <mergeCell ref="AD817:AI817"/>
    <mergeCell ref="W818:AB818"/>
    <mergeCell ref="AD818:AI818"/>
    <mergeCell ref="W819:AB819"/>
    <mergeCell ref="AD819:AI819"/>
    <mergeCell ref="W820:AB820"/>
    <mergeCell ref="AD820:AI820"/>
    <mergeCell ref="W821:AB821"/>
    <mergeCell ref="AD821:AI821"/>
    <mergeCell ref="W822:AB822"/>
    <mergeCell ref="AD822:AI822"/>
    <mergeCell ref="W823:AB823"/>
    <mergeCell ref="AD823:AI823"/>
    <mergeCell ref="W824:AB824"/>
    <mergeCell ref="AD824:AI824"/>
    <mergeCell ref="C825:P825"/>
    <mergeCell ref="W825:AB825"/>
    <mergeCell ref="AD825:AI825"/>
    <mergeCell ref="W827:AB827"/>
    <mergeCell ref="AD827:AI827"/>
    <mergeCell ref="W828:AB828"/>
    <mergeCell ref="AD828:AI828"/>
    <mergeCell ref="W829:AB829"/>
    <mergeCell ref="AD829:AI829"/>
    <mergeCell ref="W831:AB831"/>
    <mergeCell ref="AD831:AI831"/>
    <mergeCell ref="W834:AB834"/>
    <mergeCell ref="AD834:AI834"/>
    <mergeCell ref="W835:AB835"/>
    <mergeCell ref="AD835:AI835"/>
    <mergeCell ref="W836:AB836"/>
    <mergeCell ref="AD836:AI836"/>
    <mergeCell ref="W837:AB837"/>
    <mergeCell ref="AD837:AI837"/>
    <mergeCell ref="W838:AB838"/>
    <mergeCell ref="AD838:AI838"/>
    <mergeCell ref="W839:AB839"/>
    <mergeCell ref="AD839:AI839"/>
    <mergeCell ref="W840:AB840"/>
    <mergeCell ref="AD840:AI840"/>
    <mergeCell ref="W841:AB841"/>
    <mergeCell ref="AD841:AI841"/>
    <mergeCell ref="W842:AB842"/>
    <mergeCell ref="AD842:AI842"/>
    <mergeCell ref="W844:AB844"/>
    <mergeCell ref="AD844:AI844"/>
    <mergeCell ref="W846:AB846"/>
    <mergeCell ref="AD846:AI846"/>
    <mergeCell ref="W847:AB847"/>
    <mergeCell ref="AD847:AI847"/>
    <mergeCell ref="W848:AB848"/>
    <mergeCell ref="AD848:AI848"/>
    <mergeCell ref="W849:AB849"/>
    <mergeCell ref="AD849:AI849"/>
    <mergeCell ref="W850:AB850"/>
    <mergeCell ref="AD850:AI850"/>
    <mergeCell ref="W851:AB851"/>
    <mergeCell ref="AD851:AI851"/>
    <mergeCell ref="W852:AB852"/>
    <mergeCell ref="AD852:AI852"/>
    <mergeCell ref="W853:AB853"/>
    <mergeCell ref="AD853:AI853"/>
    <mergeCell ref="W857:AB857"/>
    <mergeCell ref="AD857:AI857"/>
    <mergeCell ref="W858:AB858"/>
    <mergeCell ref="AD858:AI858"/>
    <mergeCell ref="W859:AB859"/>
    <mergeCell ref="AD859:AI859"/>
    <mergeCell ref="W860:AB860"/>
    <mergeCell ref="AD860:AI860"/>
    <mergeCell ref="W861:AB861"/>
    <mergeCell ref="AD861:AI861"/>
    <mergeCell ref="W862:AB862"/>
    <mergeCell ref="AD862:AI862"/>
    <mergeCell ref="W863:AB863"/>
    <mergeCell ref="AD863:AI863"/>
    <mergeCell ref="W864:AB864"/>
    <mergeCell ref="AD864:AI864"/>
    <mergeCell ref="W865:AB865"/>
    <mergeCell ref="AD865:AI865"/>
    <mergeCell ref="W866:AB866"/>
    <mergeCell ref="AD866:AI866"/>
    <mergeCell ref="W867:AB867"/>
    <mergeCell ref="AD867:AI867"/>
    <mergeCell ref="W868:AB868"/>
    <mergeCell ref="AD868:AI868"/>
    <mergeCell ref="C871:AI871"/>
    <mergeCell ref="AD875:AG875"/>
    <mergeCell ref="C876:F877"/>
    <mergeCell ref="H876:U876"/>
    <mergeCell ref="V876:AI876"/>
    <mergeCell ref="G877:J877"/>
    <mergeCell ref="L877:O877"/>
    <mergeCell ref="Q877:T877"/>
    <mergeCell ref="V877:Y877"/>
    <mergeCell ref="AA877:AD877"/>
    <mergeCell ref="AF877:AI877"/>
    <mergeCell ref="G878:J878"/>
    <mergeCell ref="L878:O878"/>
    <mergeCell ref="Q878:T878"/>
    <mergeCell ref="V878:Y878"/>
    <mergeCell ref="AA878:AD878"/>
    <mergeCell ref="AF878:AI878"/>
    <mergeCell ref="G880:J880"/>
    <mergeCell ref="L880:O880"/>
    <mergeCell ref="Q880:T880"/>
    <mergeCell ref="V880:Y880"/>
    <mergeCell ref="AA880:AD880"/>
    <mergeCell ref="AF880:AI880"/>
    <mergeCell ref="G881:J881"/>
    <mergeCell ref="L881:O881"/>
    <mergeCell ref="Q881:T881"/>
    <mergeCell ref="V881:Y881"/>
    <mergeCell ref="AA881:AD881"/>
    <mergeCell ref="AF881:AI881"/>
    <mergeCell ref="G882:J882"/>
    <mergeCell ref="L882:O882"/>
    <mergeCell ref="Q882:T882"/>
    <mergeCell ref="V882:Y882"/>
    <mergeCell ref="AA882:AD882"/>
    <mergeCell ref="AF882:AI882"/>
    <mergeCell ref="G884:J884"/>
    <mergeCell ref="L884:O884"/>
    <mergeCell ref="Q884:T884"/>
    <mergeCell ref="V884:Y884"/>
    <mergeCell ref="AA884:AD884"/>
    <mergeCell ref="AF884:AI884"/>
    <mergeCell ref="C888:AI888"/>
    <mergeCell ref="W891:AB891"/>
    <mergeCell ref="AD891:AI891"/>
    <mergeCell ref="W893:AB893"/>
    <mergeCell ref="AD893:AI893"/>
    <mergeCell ref="W894:AB894"/>
    <mergeCell ref="AD894:AI894"/>
    <mergeCell ref="W895:AB895"/>
    <mergeCell ref="AD895:AI895"/>
    <mergeCell ref="W896:AB896"/>
    <mergeCell ref="AD896:AI896"/>
    <mergeCell ref="W897:AB897"/>
    <mergeCell ref="AD897:AI897"/>
    <mergeCell ref="W898:AB898"/>
    <mergeCell ref="AD898:AI898"/>
    <mergeCell ref="W899:AB899"/>
    <mergeCell ref="AD899:AI899"/>
    <mergeCell ref="W900:AB900"/>
    <mergeCell ref="AD900:AI900"/>
    <mergeCell ref="W901:AB901"/>
    <mergeCell ref="AD901:AI901"/>
    <mergeCell ref="I910:N910"/>
    <mergeCell ref="P910:U910"/>
    <mergeCell ref="W910:AB910"/>
    <mergeCell ref="AD910:AI910"/>
    <mergeCell ref="W914:AB914"/>
    <mergeCell ref="AD914:AI914"/>
    <mergeCell ref="I911:N911"/>
    <mergeCell ref="P911:U911"/>
    <mergeCell ref="W911:AB911"/>
    <mergeCell ref="AD911:AI911"/>
    <mergeCell ref="I912:N912"/>
    <mergeCell ref="P912:U912"/>
    <mergeCell ref="W912:AB912"/>
    <mergeCell ref="AD912:AI912"/>
    <mergeCell ref="P916:U916"/>
    <mergeCell ref="W916:AB916"/>
    <mergeCell ref="AD916:AI916"/>
    <mergeCell ref="C913:H913"/>
    <mergeCell ref="P913:U913"/>
    <mergeCell ref="W913:AB913"/>
    <mergeCell ref="AD913:AI913"/>
    <mergeCell ref="C914:H914"/>
    <mergeCell ref="I914:N914"/>
    <mergeCell ref="P914:U914"/>
    <mergeCell ref="P918:U918"/>
    <mergeCell ref="W918:AB918"/>
    <mergeCell ref="AD918:AI918"/>
    <mergeCell ref="C915:H915"/>
    <mergeCell ref="I915:N915"/>
    <mergeCell ref="P915:U915"/>
    <mergeCell ref="W915:AB915"/>
    <mergeCell ref="AD915:AI915"/>
    <mergeCell ref="C916:H916"/>
    <mergeCell ref="I916:N916"/>
    <mergeCell ref="P920:U920"/>
    <mergeCell ref="W920:AB920"/>
    <mergeCell ref="AD920:AI920"/>
    <mergeCell ref="C917:H917"/>
    <mergeCell ref="I917:N917"/>
    <mergeCell ref="P917:U917"/>
    <mergeCell ref="W917:AB917"/>
    <mergeCell ref="AD917:AI917"/>
    <mergeCell ref="C918:H918"/>
    <mergeCell ref="I918:N918"/>
    <mergeCell ref="P922:U922"/>
    <mergeCell ref="W922:AB922"/>
    <mergeCell ref="AD922:AI922"/>
    <mergeCell ref="C919:H919"/>
    <mergeCell ref="I919:N919"/>
    <mergeCell ref="P919:U919"/>
    <mergeCell ref="W919:AB919"/>
    <mergeCell ref="AD919:AI919"/>
    <mergeCell ref="C920:H920"/>
    <mergeCell ref="I920:N920"/>
    <mergeCell ref="P924:U924"/>
    <mergeCell ref="W924:AB924"/>
    <mergeCell ref="AD924:AI924"/>
    <mergeCell ref="C921:H921"/>
    <mergeCell ref="I921:N921"/>
    <mergeCell ref="P921:U921"/>
    <mergeCell ref="W921:AB921"/>
    <mergeCell ref="AD921:AI921"/>
    <mergeCell ref="C922:H922"/>
    <mergeCell ref="I922:N922"/>
    <mergeCell ref="P926:U926"/>
    <mergeCell ref="W926:AB926"/>
    <mergeCell ref="AD926:AI926"/>
    <mergeCell ref="C923:H923"/>
    <mergeCell ref="I923:N923"/>
    <mergeCell ref="P923:U923"/>
    <mergeCell ref="W923:AB923"/>
    <mergeCell ref="AD923:AI923"/>
    <mergeCell ref="C924:H924"/>
    <mergeCell ref="I924:N924"/>
    <mergeCell ref="P928:U928"/>
    <mergeCell ref="W928:AB928"/>
    <mergeCell ref="AD928:AI928"/>
    <mergeCell ref="C925:H925"/>
    <mergeCell ref="I925:N925"/>
    <mergeCell ref="P925:U925"/>
    <mergeCell ref="W925:AB925"/>
    <mergeCell ref="AD925:AI925"/>
    <mergeCell ref="C926:H926"/>
    <mergeCell ref="I926:N926"/>
    <mergeCell ref="P930:U930"/>
    <mergeCell ref="W930:AB930"/>
    <mergeCell ref="AD930:AI930"/>
    <mergeCell ref="C927:H927"/>
    <mergeCell ref="I927:N927"/>
    <mergeCell ref="P927:U927"/>
    <mergeCell ref="W927:AB927"/>
    <mergeCell ref="AD927:AI927"/>
    <mergeCell ref="C928:H928"/>
    <mergeCell ref="I928:N928"/>
    <mergeCell ref="U932:Y932"/>
    <mergeCell ref="Z932:AD932"/>
    <mergeCell ref="AE932:AI932"/>
    <mergeCell ref="C929:H929"/>
    <mergeCell ref="I929:N929"/>
    <mergeCell ref="P929:U929"/>
    <mergeCell ref="W929:AB929"/>
    <mergeCell ref="AD929:AI929"/>
    <mergeCell ref="C930:H930"/>
    <mergeCell ref="I930:N930"/>
    <mergeCell ref="AD935:AI935"/>
    <mergeCell ref="AD936:AI936"/>
    <mergeCell ref="AD933:AI933"/>
    <mergeCell ref="C931:H931"/>
    <mergeCell ref="I931:N931"/>
    <mergeCell ref="P931:U931"/>
    <mergeCell ref="W931:AB931"/>
    <mergeCell ref="AD931:AI931"/>
    <mergeCell ref="K932:O932"/>
    <mergeCell ref="P932:T932"/>
    <mergeCell ref="O947:T947"/>
    <mergeCell ref="V947:X947"/>
    <mergeCell ref="Z947:AE947"/>
    <mergeCell ref="AG947:AI947"/>
    <mergeCell ref="O948:T948"/>
    <mergeCell ref="V948:X948"/>
    <mergeCell ref="Z948:AE948"/>
    <mergeCell ref="AG948:AI948"/>
    <mergeCell ref="O949:T949"/>
    <mergeCell ref="V949:X949"/>
    <mergeCell ref="Z949:AE949"/>
    <mergeCell ref="AG949:AI949"/>
    <mergeCell ref="O950:T950"/>
    <mergeCell ref="V950:X950"/>
    <mergeCell ref="Z950:AE950"/>
    <mergeCell ref="AG950:AI950"/>
    <mergeCell ref="AG954:AI954"/>
    <mergeCell ref="O951:T951"/>
    <mergeCell ref="V951:X951"/>
    <mergeCell ref="Z951:AE951"/>
    <mergeCell ref="AG951:AI951"/>
    <mergeCell ref="D952:M952"/>
    <mergeCell ref="O952:T952"/>
    <mergeCell ref="V952:X952"/>
    <mergeCell ref="Z952:AE952"/>
    <mergeCell ref="AG952:AI952"/>
    <mergeCell ref="AD957:AI957"/>
    <mergeCell ref="AD958:AI958"/>
    <mergeCell ref="D953:M953"/>
    <mergeCell ref="O953:T953"/>
    <mergeCell ref="V953:X953"/>
    <mergeCell ref="Z953:AE953"/>
    <mergeCell ref="AG953:AI953"/>
    <mergeCell ref="O954:T954"/>
    <mergeCell ref="V954:X954"/>
    <mergeCell ref="Z954:AE954"/>
    <mergeCell ref="I941:N941"/>
    <mergeCell ref="P941:U941"/>
    <mergeCell ref="W941:AB941"/>
    <mergeCell ref="AD941:AI941"/>
    <mergeCell ref="AK941:AP941"/>
    <mergeCell ref="C960:AI960"/>
    <mergeCell ref="O955:T955"/>
    <mergeCell ref="V955:X955"/>
    <mergeCell ref="Z955:AE955"/>
    <mergeCell ref="AG955:AI955"/>
    <mergeCell ref="I938:N938"/>
    <mergeCell ref="P938:U938"/>
    <mergeCell ref="W938:AB938"/>
    <mergeCell ref="AD938:AI938"/>
    <mergeCell ref="AK938:AP938"/>
    <mergeCell ref="I943:N943"/>
    <mergeCell ref="P943:U943"/>
    <mergeCell ref="W943:AB943"/>
    <mergeCell ref="AD943:AI943"/>
    <mergeCell ref="AK943:AP943"/>
    <mergeCell ref="AK907:AP907"/>
    <mergeCell ref="AK933:AP933"/>
    <mergeCell ref="I936:N936"/>
    <mergeCell ref="P935:U935"/>
    <mergeCell ref="P936:U936"/>
    <mergeCell ref="W935:AB935"/>
    <mergeCell ref="W936:AB936"/>
    <mergeCell ref="AK935:AP935"/>
    <mergeCell ref="AK936:AP936"/>
    <mergeCell ref="I934:N934"/>
    <mergeCell ref="W964:AB964"/>
    <mergeCell ref="AD964:AI964"/>
    <mergeCell ref="I907:N907"/>
    <mergeCell ref="P907:U907"/>
    <mergeCell ref="W907:AB907"/>
    <mergeCell ref="AD907:AI907"/>
    <mergeCell ref="I933:N933"/>
    <mergeCell ref="P933:U933"/>
    <mergeCell ref="W933:AB933"/>
    <mergeCell ref="I935:N935"/>
    <mergeCell ref="W965:AB965"/>
    <mergeCell ref="AD965:AI965"/>
    <mergeCell ref="W966:AB966"/>
    <mergeCell ref="AD966:AI966"/>
    <mergeCell ref="W967:AB967"/>
    <mergeCell ref="AD967:AI967"/>
    <mergeCell ref="W968:AB968"/>
    <mergeCell ref="AD968:AI968"/>
    <mergeCell ref="W969:AB969"/>
    <mergeCell ref="AD969:AI969"/>
    <mergeCell ref="W970:AB970"/>
    <mergeCell ref="AD970:AI970"/>
    <mergeCell ref="W971:AB971"/>
    <mergeCell ref="AD971:AI971"/>
    <mergeCell ref="C972:V972"/>
    <mergeCell ref="W972:AB972"/>
    <mergeCell ref="AD972:AI972"/>
    <mergeCell ref="C973:V973"/>
    <mergeCell ref="W973:AB973"/>
    <mergeCell ref="AD973:AI973"/>
    <mergeCell ref="W974:AB974"/>
    <mergeCell ref="AD974:AI974"/>
    <mergeCell ref="W975:AB975"/>
    <mergeCell ref="AD975:AI975"/>
    <mergeCell ref="W976:AB976"/>
    <mergeCell ref="AD976:AI976"/>
    <mergeCell ref="W977:AB977"/>
    <mergeCell ref="AD977:AI977"/>
    <mergeCell ref="W979:AB979"/>
    <mergeCell ref="W980:AB980"/>
    <mergeCell ref="AD980:AI980"/>
    <mergeCell ref="W981:AB981"/>
    <mergeCell ref="AD981:AI981"/>
    <mergeCell ref="W982:AB982"/>
    <mergeCell ref="AD982:AI982"/>
    <mergeCell ref="W984:AB984"/>
    <mergeCell ref="AD984:AI984"/>
    <mergeCell ref="W985:AB985"/>
    <mergeCell ref="AD985:AI985"/>
    <mergeCell ref="W986:AB986"/>
    <mergeCell ref="AD986:AI986"/>
    <mergeCell ref="W987:AB987"/>
    <mergeCell ref="AD987:AI987"/>
    <mergeCell ref="W988:AB988"/>
    <mergeCell ref="AD988:AI988"/>
    <mergeCell ref="W989:AB989"/>
    <mergeCell ref="AD989:AI989"/>
    <mergeCell ref="W991:AB991"/>
    <mergeCell ref="AD991:AI991"/>
    <mergeCell ref="W995:AB995"/>
    <mergeCell ref="AD995:AI995"/>
    <mergeCell ref="W996:AB996"/>
    <mergeCell ref="AD996:AI996"/>
    <mergeCell ref="W998:AB998"/>
    <mergeCell ref="AD998:AI998"/>
    <mergeCell ref="W999:AB999"/>
    <mergeCell ref="AD999:AI999"/>
    <mergeCell ref="W1000:AB1000"/>
    <mergeCell ref="AD1000:AI1000"/>
    <mergeCell ref="W1001:AB1001"/>
    <mergeCell ref="AD1001:AI1001"/>
    <mergeCell ref="W1002:AB1002"/>
    <mergeCell ref="AD1002:AI1002"/>
    <mergeCell ref="W1004:AB1004"/>
    <mergeCell ref="AD1004:AI1004"/>
    <mergeCell ref="W1008:AB1008"/>
    <mergeCell ref="AD1008:AI1008"/>
    <mergeCell ref="W1009:AB1009"/>
    <mergeCell ref="AD1009:AI1009"/>
    <mergeCell ref="W1011:AB1011"/>
    <mergeCell ref="AD1011:AI1011"/>
    <mergeCell ref="W1012:AB1012"/>
    <mergeCell ref="AD1012:AI1012"/>
    <mergeCell ref="W1013:AB1013"/>
    <mergeCell ref="AD1013:AI1013"/>
    <mergeCell ref="C1014:U1014"/>
    <mergeCell ref="W1014:AB1014"/>
    <mergeCell ref="AD1014:AI1014"/>
    <mergeCell ref="W1015:AB1015"/>
    <mergeCell ref="AD1015:AI1015"/>
    <mergeCell ref="W1016:AB1016"/>
    <mergeCell ref="AD1016:AI1016"/>
    <mergeCell ref="W1017:AB1017"/>
    <mergeCell ref="AD1017:AI1017"/>
    <mergeCell ref="W1018:AB1018"/>
    <mergeCell ref="AD1018:AI1018"/>
    <mergeCell ref="W1020:AB1020"/>
    <mergeCell ref="AD1020:AI1020"/>
    <mergeCell ref="W1027:AB1027"/>
    <mergeCell ref="AD1027:AI1027"/>
    <mergeCell ref="W1028:AB1028"/>
    <mergeCell ref="AD1028:AI1028"/>
    <mergeCell ref="W1023:AB1023"/>
    <mergeCell ref="AD1023:AI1023"/>
    <mergeCell ref="W1024:AB1024"/>
    <mergeCell ref="AD1024:AI1024"/>
    <mergeCell ref="W1025:AB1025"/>
    <mergeCell ref="AD1025:AI1025"/>
    <mergeCell ref="W1029:AB1029"/>
    <mergeCell ref="AD1029:AI1029"/>
    <mergeCell ref="W1030:AB1030"/>
    <mergeCell ref="AD1030:AI1030"/>
    <mergeCell ref="W1031:AB1031"/>
    <mergeCell ref="AD1031:AI1031"/>
    <mergeCell ref="W1032:AB1032"/>
    <mergeCell ref="AD1032:AI1032"/>
    <mergeCell ref="W1033:AB1033"/>
    <mergeCell ref="AD1033:AI1033"/>
    <mergeCell ref="W1035:AB1035"/>
    <mergeCell ref="AD1035:AI1035"/>
    <mergeCell ref="W1039:AB1039"/>
    <mergeCell ref="AD1039:AI1039"/>
    <mergeCell ref="W1040:AB1040"/>
    <mergeCell ref="AD1040:AI1040"/>
    <mergeCell ref="W1041:AB1041"/>
    <mergeCell ref="AD1041:AI1041"/>
    <mergeCell ref="W1042:AB1042"/>
    <mergeCell ref="AD1042:AI1042"/>
    <mergeCell ref="W1043:AB1043"/>
    <mergeCell ref="AD1043:AI1043"/>
    <mergeCell ref="W1044:AB1044"/>
    <mergeCell ref="AD1044:AI1044"/>
    <mergeCell ref="W1045:AB1045"/>
    <mergeCell ref="AD1045:AI1045"/>
    <mergeCell ref="W1046:AB1046"/>
    <mergeCell ref="AD1046:AI1046"/>
    <mergeCell ref="W1047:AB1047"/>
    <mergeCell ref="AD1047:AI1047"/>
    <mergeCell ref="W1048:AB1048"/>
    <mergeCell ref="AD1048:AI1048"/>
    <mergeCell ref="W1049:AB1049"/>
    <mergeCell ref="AD1049:AI1049"/>
    <mergeCell ref="A1153:I1153"/>
    <mergeCell ref="J1153:W1153"/>
    <mergeCell ref="W1050:AB1050"/>
    <mergeCell ref="AD1050:AI1050"/>
    <mergeCell ref="W1054:AB1054"/>
    <mergeCell ref="AD1054:AI1054"/>
    <mergeCell ref="W1055:AB1055"/>
    <mergeCell ref="AD1055:AI1055"/>
    <mergeCell ref="W1059:AB1059"/>
    <mergeCell ref="AD1059:AI1059"/>
    <mergeCell ref="W1060:AB1060"/>
    <mergeCell ref="AD1060:AI1060"/>
    <mergeCell ref="W1056:AB1056"/>
    <mergeCell ref="AD1056:AI1056"/>
    <mergeCell ref="W1057:AB1057"/>
    <mergeCell ref="AD1057:AI1057"/>
    <mergeCell ref="W1058:AB1058"/>
    <mergeCell ref="AD1058:AI1058"/>
    <mergeCell ref="AD1070:AI1070"/>
    <mergeCell ref="W1061:AB1061"/>
    <mergeCell ref="AD1061:AI1061"/>
    <mergeCell ref="W1062:AB1062"/>
    <mergeCell ref="AD1062:AI1062"/>
    <mergeCell ref="W1066:AB1066"/>
    <mergeCell ref="AD1066:AI1066"/>
    <mergeCell ref="AD1071:AI1071"/>
    <mergeCell ref="W1072:AB1072"/>
    <mergeCell ref="AD1072:AI1072"/>
    <mergeCell ref="W1073:AB1073"/>
    <mergeCell ref="AD1073:AI1073"/>
    <mergeCell ref="W1067:AB1067"/>
    <mergeCell ref="AD1067:AI1067"/>
    <mergeCell ref="W1069:AB1069"/>
    <mergeCell ref="AD1069:AI1069"/>
    <mergeCell ref="W1070:AB1070"/>
    <mergeCell ref="W1075:AB1075"/>
    <mergeCell ref="AD1075:AI1075"/>
    <mergeCell ref="P934:U934"/>
    <mergeCell ref="AK934:AP934"/>
    <mergeCell ref="I940:N940"/>
    <mergeCell ref="P940:U940"/>
    <mergeCell ref="W940:AB940"/>
    <mergeCell ref="AD940:AI940"/>
    <mergeCell ref="AK940:AP940"/>
    <mergeCell ref="W1071:AB1071"/>
    <mergeCell ref="W1081:AB1081"/>
    <mergeCell ref="AD1081:AI1081"/>
    <mergeCell ref="W1082:AB1082"/>
    <mergeCell ref="AD1082:AI1082"/>
    <mergeCell ref="C1085:U1085"/>
    <mergeCell ref="W1085:AB1085"/>
    <mergeCell ref="AD1085:AI1085"/>
    <mergeCell ref="C1086:U1086"/>
    <mergeCell ref="W1086:AB1086"/>
    <mergeCell ref="AD1086:AI1086"/>
    <mergeCell ref="C1087:U1087"/>
    <mergeCell ref="W1087:AB1087"/>
    <mergeCell ref="AD1087:AI1087"/>
    <mergeCell ref="C1088:U1088"/>
    <mergeCell ref="W1088:AB1088"/>
    <mergeCell ref="AD1088:AI1088"/>
    <mergeCell ref="W1090:AB1090"/>
    <mergeCell ref="AD1090:AI1090"/>
    <mergeCell ref="C1093:U1093"/>
    <mergeCell ref="W1093:AB1093"/>
    <mergeCell ref="AD1093:AI1093"/>
    <mergeCell ref="C1094:U1094"/>
    <mergeCell ref="W1094:AB1094"/>
    <mergeCell ref="AD1094:AI1094"/>
    <mergeCell ref="W1096:AB1096"/>
    <mergeCell ref="AD1096:AI1096"/>
    <mergeCell ref="C1098:U1098"/>
    <mergeCell ref="W1098:AB1098"/>
    <mergeCell ref="AD1098:AI1098"/>
    <mergeCell ref="C1099:U1099"/>
    <mergeCell ref="W1099:AB1099"/>
    <mergeCell ref="AD1099:AI1099"/>
    <mergeCell ref="C1100:U1100"/>
    <mergeCell ref="W1100:AB1100"/>
    <mergeCell ref="AD1100:AI1100"/>
    <mergeCell ref="C1101:U1101"/>
    <mergeCell ref="W1101:AB1101"/>
    <mergeCell ref="AD1101:AI1101"/>
    <mergeCell ref="C1102:U1102"/>
    <mergeCell ref="W1102:AB1102"/>
    <mergeCell ref="AD1102:AI1102"/>
    <mergeCell ref="C1103:U1103"/>
    <mergeCell ref="W1103:AB1103"/>
    <mergeCell ref="AD1103:AI1103"/>
    <mergeCell ref="W1104:AB1104"/>
    <mergeCell ref="AD1104:AI1104"/>
    <mergeCell ref="W1105:AB1105"/>
    <mergeCell ref="AD1105:AI1105"/>
    <mergeCell ref="W1106:AB1106"/>
    <mergeCell ref="AD1106:AI1106"/>
    <mergeCell ref="W1107:AB1107"/>
    <mergeCell ref="AD1107:AI1107"/>
    <mergeCell ref="C1110:AI1110"/>
    <mergeCell ref="W1111:AB1111"/>
    <mergeCell ref="AD1111:AI1111"/>
    <mergeCell ref="W1112:AB1112"/>
    <mergeCell ref="AD1112:AI1112"/>
    <mergeCell ref="W1114:AB1114"/>
    <mergeCell ref="AD1114:AI1114"/>
    <mergeCell ref="C1115:V1115"/>
    <mergeCell ref="W1115:AB1115"/>
    <mergeCell ref="AD1115:AI1115"/>
    <mergeCell ref="W1116:AB1116"/>
    <mergeCell ref="AD1116:AI1116"/>
    <mergeCell ref="W1117:AB1117"/>
    <mergeCell ref="AD1117:AI1117"/>
    <mergeCell ref="W1118:AB1118"/>
    <mergeCell ref="AD1118:AI1118"/>
    <mergeCell ref="C1124:AI1124"/>
    <mergeCell ref="O1129:AI1129"/>
    <mergeCell ref="W1119:AB1119"/>
    <mergeCell ref="AD1119:AI1119"/>
    <mergeCell ref="W1121:AB1121"/>
    <mergeCell ref="AD1121:AI1121"/>
    <mergeCell ref="W1122:AB1122"/>
    <mergeCell ref="AD1122:AI1122"/>
    <mergeCell ref="O1130:X1130"/>
    <mergeCell ref="Z1130:AI1130"/>
    <mergeCell ref="O1131:S1131"/>
    <mergeCell ref="U1131:X1131"/>
    <mergeCell ref="Z1131:AD1131"/>
    <mergeCell ref="AF1131:AI1131"/>
    <mergeCell ref="O1132:S1132"/>
    <mergeCell ref="U1132:X1132"/>
    <mergeCell ref="Z1132:AD1132"/>
    <mergeCell ref="AF1132:AI1132"/>
    <mergeCell ref="O1133:S1133"/>
    <mergeCell ref="U1133:X1133"/>
    <mergeCell ref="Z1133:AD1133"/>
    <mergeCell ref="AF1133:AI1133"/>
    <mergeCell ref="O1134:S1134"/>
    <mergeCell ref="U1134:X1134"/>
    <mergeCell ref="Z1134:AD1134"/>
    <mergeCell ref="AF1134:AI1134"/>
    <mergeCell ref="O1135:S1135"/>
    <mergeCell ref="U1135:X1135"/>
    <mergeCell ref="Z1135:AD1135"/>
    <mergeCell ref="AF1135:AI1135"/>
    <mergeCell ref="O1136:S1136"/>
    <mergeCell ref="U1136:X1136"/>
    <mergeCell ref="Z1136:AD1136"/>
    <mergeCell ref="AF1136:AI1136"/>
    <mergeCell ref="O1137:S1137"/>
    <mergeCell ref="U1137:X1137"/>
    <mergeCell ref="Z1137:AD1137"/>
    <mergeCell ref="AF1137:AI1137"/>
    <mergeCell ref="O1138:S1138"/>
    <mergeCell ref="U1138:X1138"/>
    <mergeCell ref="Z1138:AD1138"/>
    <mergeCell ref="AF1138:AI1138"/>
    <mergeCell ref="O1139:S1139"/>
    <mergeCell ref="U1139:X1139"/>
    <mergeCell ref="Z1139:AD1139"/>
    <mergeCell ref="AF1139:AI1139"/>
    <mergeCell ref="O1140:S1140"/>
    <mergeCell ref="U1140:X1140"/>
    <mergeCell ref="Z1140:AD1140"/>
    <mergeCell ref="AF1140:AI1140"/>
    <mergeCell ref="W1141:AB1141"/>
    <mergeCell ref="AD1141:AI1141"/>
    <mergeCell ref="AD1150:AI1150"/>
    <mergeCell ref="W1142:AI1142"/>
    <mergeCell ref="W1143:AB1143"/>
    <mergeCell ref="AD1143:AI1143"/>
    <mergeCell ref="W1144:AB1144"/>
    <mergeCell ref="AD1144:AI1144"/>
    <mergeCell ref="W1146:AB1146"/>
    <mergeCell ref="AD1146:AI1146"/>
    <mergeCell ref="A2:R2"/>
    <mergeCell ref="AE1160:AQ1160"/>
    <mergeCell ref="X1152:AI1152"/>
    <mergeCell ref="X1153:AI1153"/>
    <mergeCell ref="X1159:AI1159"/>
    <mergeCell ref="AK512:AP512"/>
    <mergeCell ref="AK513:AP513"/>
    <mergeCell ref="AK514:AP514"/>
    <mergeCell ref="W1147:AB1147"/>
    <mergeCell ref="AD1147:AI1147"/>
    <mergeCell ref="AK515:AP515"/>
    <mergeCell ref="AK516:AP516"/>
    <mergeCell ref="C530:H530"/>
    <mergeCell ref="I530:N530"/>
    <mergeCell ref="P530:U530"/>
    <mergeCell ref="W530:AB530"/>
    <mergeCell ref="AD530:AI530"/>
    <mergeCell ref="AK520:AP520"/>
    <mergeCell ref="AK521:AP521"/>
    <mergeCell ref="AK522:AP522"/>
    <mergeCell ref="AK523:AP523"/>
    <mergeCell ref="AK524:AP524"/>
    <mergeCell ref="AK525:AP525"/>
    <mergeCell ref="AK526:AP526"/>
    <mergeCell ref="AK527:AP527"/>
    <mergeCell ref="AK528:AP528"/>
    <mergeCell ref="AK529:AP529"/>
    <mergeCell ref="AK534:AP534"/>
    <mergeCell ref="AK530:AP530"/>
    <mergeCell ref="AK531:AP531"/>
    <mergeCell ref="AK535:AP535"/>
    <mergeCell ref="AK536:AP536"/>
    <mergeCell ref="AK533:AP533"/>
    <mergeCell ref="AK537:AP537"/>
    <mergeCell ref="AK538:AP538"/>
    <mergeCell ref="AK539:AP539"/>
    <mergeCell ref="AK540:AP540"/>
    <mergeCell ref="AK541:AP541"/>
    <mergeCell ref="AK542:AP542"/>
    <mergeCell ref="C518:H518"/>
    <mergeCell ref="I518:N518"/>
    <mergeCell ref="P518:U518"/>
    <mergeCell ref="W518:AB518"/>
    <mergeCell ref="AD518:AI518"/>
    <mergeCell ref="AK518:AP518"/>
    <mergeCell ref="C519:H519"/>
    <mergeCell ref="I519:N519"/>
    <mergeCell ref="P519:U519"/>
    <mergeCell ref="W519:AB519"/>
    <mergeCell ref="AD519:AI519"/>
    <mergeCell ref="AK519:AP519"/>
    <mergeCell ref="C517:H517"/>
    <mergeCell ref="I517:N517"/>
    <mergeCell ref="P517:U517"/>
    <mergeCell ref="W517:AB517"/>
    <mergeCell ref="AD517:AI517"/>
    <mergeCell ref="AK517:AP517"/>
    <mergeCell ref="C532:H532"/>
    <mergeCell ref="I532:N532"/>
    <mergeCell ref="P532:U532"/>
    <mergeCell ref="W532:AB532"/>
    <mergeCell ref="AD532:AI532"/>
    <mergeCell ref="AK532:AP532"/>
    <mergeCell ref="AD618:AI618"/>
    <mergeCell ref="C619:N619"/>
    <mergeCell ref="P619:U619"/>
    <mergeCell ref="W619:AB619"/>
    <mergeCell ref="AD619:AI619"/>
    <mergeCell ref="C533:H533"/>
    <mergeCell ref="I533:N533"/>
    <mergeCell ref="P533:U533"/>
    <mergeCell ref="W533:AB533"/>
    <mergeCell ref="AD533:AI533"/>
    <mergeCell ref="J1159:W1159"/>
    <mergeCell ref="A1159:I1159"/>
    <mergeCell ref="C618:H618"/>
    <mergeCell ref="I618:N618"/>
    <mergeCell ref="P618:U618"/>
    <mergeCell ref="W618:AB618"/>
    <mergeCell ref="C1151:AI1151"/>
    <mergeCell ref="W1148:AB1148"/>
    <mergeCell ref="AD1148:AI1148"/>
    <mergeCell ref="W1150:AB1150"/>
  </mergeCells>
  <dataValidations count="4">
    <dataValidation type="list" allowBlank="1" showInputMessage="1" showErrorMessage="1" promptTitle="CY" prompt="Chọn mã cột chỉ tiêu" errorTitle="CY" error="Cột này chưa có trong danh mục" sqref="I910 AD910:AI910 O910:U910 W910:AB910">
      <formula1>TitleCode_TMVCSH</formula1>
    </dataValidation>
    <dataValidation type="list" allowBlank="1" showInputMessage="1" showErrorMessage="1" promptTitle="CY" prompt="Chọn mã cột chỉ tiêu" errorTitle="CY" error="Cột này chưa có trong danh mục" sqref="V910 AC910">
      <formula1>"4111,4112,4118,419,412,413,414,415,418,421,441,Cong"</formula1>
    </dataValidation>
    <dataValidation allowBlank="1" promptTitle="CY" prompt="Chọn mã cột chỉ tiêu tương ứng." errorTitle="CY" error="Mã cột này chưa được khai báo." sqref="O556 AC595 V595 O595 AC556 V556"/>
    <dataValidation allowBlank="1" showInputMessage="1" showErrorMessage="1" promptTitle="CY" prompt="Chọn mã cột chỉ tiêu tương ứng." errorTitle="CY" error="Mã cột này chưa được khai báo." sqref="O511 AC511 V511"/>
  </dataValidations>
  <printOptions/>
  <pageMargins left="0.69" right="0.433070866141732" top="0.393700787401575" bottom="0.26" header="0.196850393700787" footer="0.24"/>
  <pageSetup firstPageNumber="9" useFirstPageNumber="1" horizontalDpi="600" verticalDpi="600" orientation="portrait" paperSize="9" r:id="rId3"/>
  <rowBreaks count="10" manualBreakCount="10">
    <brk id="49" max="255" man="1"/>
    <brk id="144" max="255" man="1"/>
    <brk id="183" max="255" man="1"/>
    <brk id="261" max="255" man="1"/>
    <brk id="334" max="255" man="1"/>
    <brk id="505" max="255" man="1"/>
    <brk id="747" max="255" man="1"/>
    <brk id="962" max="255" man="1"/>
    <brk id="1037" max="255" man="1"/>
    <brk id="1126"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Dungnt</dc:creator>
  <cp:keywords/>
  <dc:description/>
  <cp:lastModifiedBy>minhnt</cp:lastModifiedBy>
  <cp:lastPrinted>2013-10-14T09:07:24Z</cp:lastPrinted>
  <dcterms:created xsi:type="dcterms:W3CDTF">2013-04-11T06:14:39Z</dcterms:created>
  <dcterms:modified xsi:type="dcterms:W3CDTF">2013-10-22T08:51:20Z</dcterms:modified>
  <cp:category/>
  <cp:version/>
  <cp:contentType/>
  <cp:contentStatus/>
</cp:coreProperties>
</file>